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690" windowWidth="28830" windowHeight="6735"/>
  </bookViews>
  <sheets>
    <sheet name="Introduction" sheetId="1" r:id="rId1"/>
    <sheet name="TD-HWST" sheetId="21" r:id="rId2"/>
    <sheet name="PF-HWST" sheetId="27" r:id="rId3"/>
    <sheet name="TD-WH-SD" sheetId="18" r:id="rId4"/>
    <sheet name="PF-WH-SD" sheetId="25" r:id="rId5"/>
    <sheet name="TD-WH-PA" sheetId="20" r:id="rId6"/>
    <sheet name="PF-WH-PA" sheetId="28" r:id="rId7"/>
  </sheets>
  <definedNames>
    <definedName name="_xlnm.Print_Area" localSheetId="2">'PF-HWST'!$B$3:$I$26</definedName>
    <definedName name="_xlnm.Print_Area" localSheetId="6">'PF-WH-PA'!$A$3:$U$49</definedName>
    <definedName name="_xlnm.Print_Area" localSheetId="4">'PF-WH-SD'!$B$3:$I$33</definedName>
    <definedName name="_xlnm.Print_Area" localSheetId="1">'TD-HWST'!$B$3:$I$42</definedName>
    <definedName name="_xlnm.Print_Area" localSheetId="5">'TD-WH-PA'!$B$3:$I$46</definedName>
    <definedName name="_xlnm.Print_Area" localSheetId="3">'TD-WH-SD'!$B$3:$H$45</definedName>
  </definedNames>
  <calcPr calcId="145621"/>
</workbook>
</file>

<file path=xl/calcChain.xml><?xml version="1.0" encoding="utf-8"?>
<calcChain xmlns="http://schemas.openxmlformats.org/spreadsheetml/2006/main">
  <c r="C15" i="27" l="1"/>
  <c r="C14" i="27"/>
  <c r="C13" i="27"/>
  <c r="T20" i="28"/>
  <c r="T7" i="28"/>
  <c r="B14" i="28"/>
  <c r="B15" i="28"/>
  <c r="B13" i="28"/>
  <c r="C15" i="25"/>
  <c r="C14" i="25"/>
  <c r="C13" i="25"/>
  <c r="D22" i="20"/>
  <c r="D23" i="20"/>
  <c r="E26" i="25" l="1"/>
  <c r="E25" i="25"/>
  <c r="E22" i="27"/>
  <c r="E21" i="27"/>
  <c r="E20" i="21"/>
  <c r="H7" i="27"/>
  <c r="E24" i="27"/>
  <c r="E23" i="27"/>
  <c r="V25" i="27" s="1"/>
  <c r="V23" i="27" l="1"/>
  <c r="V27" i="27"/>
  <c r="V22" i="27"/>
  <c r="V26" i="27"/>
  <c r="E20" i="27" s="1"/>
  <c r="V29" i="27"/>
  <c r="V28" i="27"/>
  <c r="V24" i="27"/>
  <c r="E30" i="25"/>
  <c r="E29" i="25"/>
  <c r="E24" i="25"/>
  <c r="E23" i="25"/>
  <c r="E22" i="25"/>
  <c r="E21" i="25"/>
  <c r="E20" i="25"/>
  <c r="H7" i="25"/>
  <c r="E31" i="25" l="1"/>
  <c r="T19" i="28" s="1"/>
  <c r="L25" i="28" s="1"/>
  <c r="N25" i="28"/>
  <c r="J25" i="28"/>
  <c r="F25" i="28"/>
  <c r="L20" i="28"/>
  <c r="P25" i="28" l="1"/>
  <c r="P28" i="28" s="1"/>
  <c r="E17" i="20" s="1"/>
  <c r="AA35" i="28" l="1"/>
  <c r="AD33" i="28" s="1"/>
  <c r="AC35" i="28"/>
  <c r="AB35" i="28"/>
  <c r="Z35" i="28"/>
  <c r="H41" i="28"/>
  <c r="H43" i="28"/>
  <c r="D41" i="28"/>
  <c r="J41" i="28" s="1"/>
  <c r="D43" i="28"/>
  <c r="J43" i="28" l="1"/>
</calcChain>
</file>

<file path=xl/sharedStrings.xml><?xml version="1.0" encoding="utf-8"?>
<sst xmlns="http://schemas.openxmlformats.org/spreadsheetml/2006/main" count="504" uniqueCount="269">
  <si>
    <t>Technical documentation</t>
  </si>
  <si>
    <t>Section:</t>
  </si>
  <si>
    <t>Supplier (name and address):</t>
  </si>
  <si>
    <t>Description of the device:</t>
  </si>
  <si>
    <t>Brand:</t>
  </si>
  <si>
    <t>Type:</t>
  </si>
  <si>
    <t>Model:</t>
  </si>
  <si>
    <t>Technical parameters:</t>
  </si>
  <si>
    <t>Determined according to:</t>
  </si>
  <si>
    <t>Symbol:</t>
  </si>
  <si>
    <t>Value:</t>
  </si>
  <si>
    <t>Unit:</t>
  </si>
  <si>
    <t>Reference:</t>
  </si>
  <si>
    <t>Collector aperture area:</t>
  </si>
  <si>
    <t>HS</t>
  </si>
  <si>
    <t>EN12975-2</t>
  </si>
  <si>
    <t>%</t>
  </si>
  <si>
    <t>C</t>
  </si>
  <si>
    <t>-</t>
  </si>
  <si>
    <t>Other</t>
  </si>
  <si>
    <t>S =</t>
  </si>
  <si>
    <t>W</t>
  </si>
  <si>
    <t>Solstandby =</t>
  </si>
  <si>
    <t>Qaux =</t>
  </si>
  <si>
    <t>Precautions to be taken when assembling:</t>
  </si>
  <si>
    <t>Empowered person:</t>
  </si>
  <si>
    <t>Signature:</t>
  </si>
  <si>
    <t>Name:</t>
  </si>
  <si>
    <t>Position:</t>
  </si>
  <si>
    <t>?</t>
  </si>
  <si>
    <t>kWh</t>
  </si>
  <si>
    <t>litres</t>
  </si>
  <si>
    <t>M</t>
  </si>
  <si>
    <t>XXL</t>
  </si>
  <si>
    <r>
      <t>m</t>
    </r>
    <r>
      <rPr>
        <vertAlign val="superscript"/>
        <sz val="8"/>
        <color theme="1"/>
        <rFont val="Calibri"/>
        <family val="2"/>
        <scheme val="minor"/>
      </rPr>
      <t>2</t>
    </r>
  </si>
  <si>
    <t>Group:</t>
  </si>
  <si>
    <t>The applied technical documentation of the applied package components shall be an integral part of this technical documentation.</t>
  </si>
  <si>
    <t>Load profile:</t>
  </si>
  <si>
    <t>XL</t>
  </si>
  <si>
    <t>Incidence angle modifier: (IAM) =</t>
  </si>
  <si>
    <t>Pump power consumption: (solpump) =</t>
  </si>
  <si>
    <t>Standby power consumption: (Solstandby) =</t>
  </si>
  <si>
    <r>
      <t>Collector aperture area: (A</t>
    </r>
    <r>
      <rPr>
        <i/>
        <vertAlign val="subscript"/>
        <sz val="8"/>
        <color theme="1"/>
        <rFont val="Calibri"/>
        <family val="2"/>
        <scheme val="minor"/>
      </rPr>
      <t>sol</t>
    </r>
    <r>
      <rPr>
        <i/>
        <sz val="8"/>
        <color theme="1"/>
        <rFont val="Calibri"/>
        <family val="2"/>
        <scheme val="minor"/>
      </rPr>
      <t>) =</t>
    </r>
  </si>
  <si>
    <r>
      <t xml:space="preserve"> Zero loss collector efficiency: (η</t>
    </r>
    <r>
      <rPr>
        <i/>
        <vertAlign val="subscript"/>
        <sz val="8"/>
        <color theme="1"/>
        <rFont val="Calibri"/>
        <family val="2"/>
        <scheme val="minor"/>
      </rPr>
      <t>o</t>
    </r>
    <r>
      <rPr>
        <i/>
        <sz val="8"/>
        <color theme="1"/>
        <rFont val="Calibri"/>
        <family val="2"/>
        <scheme val="minor"/>
      </rPr>
      <t>) =</t>
    </r>
  </si>
  <si>
    <r>
      <t>First order heat loss coefficient: (a</t>
    </r>
    <r>
      <rPr>
        <vertAlign val="subscript"/>
        <sz val="8"/>
        <color theme="1"/>
        <rFont val="Calibri"/>
        <family val="2"/>
        <scheme val="minor"/>
      </rPr>
      <t xml:space="preserve">1) </t>
    </r>
    <r>
      <rPr>
        <sz val="8"/>
        <color theme="1"/>
        <rFont val="Calibri"/>
        <family val="2"/>
        <scheme val="minor"/>
      </rPr>
      <t>=</t>
    </r>
  </si>
  <si>
    <r>
      <t>Second order heat loss coefficient: (a</t>
    </r>
    <r>
      <rPr>
        <i/>
        <vertAlign val="subscript"/>
        <sz val="8"/>
        <color theme="1"/>
        <rFont val="Calibri"/>
        <family val="2"/>
        <scheme val="minor"/>
      </rPr>
      <t>2</t>
    </r>
    <r>
      <rPr>
        <i/>
        <sz val="8"/>
        <color theme="1"/>
        <rFont val="Calibri"/>
        <family val="2"/>
        <scheme val="minor"/>
      </rPr>
      <t>) =</t>
    </r>
  </si>
  <si>
    <t>Water heaters and hot water storage tanks</t>
  </si>
  <si>
    <t>Package water heater and solar device</t>
  </si>
  <si>
    <t>Hot water storage tanks</t>
  </si>
  <si>
    <t>Standing losses</t>
  </si>
  <si>
    <t>Solar devices</t>
  </si>
  <si>
    <t>Declared load profile:</t>
  </si>
  <si>
    <t>First order heat loss coefficient:</t>
  </si>
  <si>
    <t>Second order heat loss coefficient:</t>
  </si>
  <si>
    <t>Incidence angle modifier:</t>
  </si>
  <si>
    <t>Pump power consumption:</t>
  </si>
  <si>
    <t>Standby power consumption:</t>
  </si>
  <si>
    <r>
      <t>a</t>
    </r>
    <r>
      <rPr>
        <i/>
        <vertAlign val="subscript"/>
        <sz val="8"/>
        <color theme="1"/>
        <rFont val="Calibri"/>
        <family val="2"/>
        <scheme val="minor"/>
      </rPr>
      <t>2</t>
    </r>
    <r>
      <rPr>
        <i/>
        <sz val="8"/>
        <color theme="1"/>
        <rFont val="Calibri"/>
        <family val="2"/>
        <scheme val="minor"/>
      </rPr>
      <t xml:space="preserve"> =</t>
    </r>
  </si>
  <si>
    <t>IAM =</t>
  </si>
  <si>
    <t>solpump =</t>
  </si>
  <si>
    <t>TD-HWST</t>
  </si>
  <si>
    <t>VII.9.(a)</t>
  </si>
  <si>
    <t>VII.9.(b)</t>
  </si>
  <si>
    <t>VII.9.(c)</t>
  </si>
  <si>
    <t>VII.9.(d)</t>
  </si>
  <si>
    <t>VII.9.(e)</t>
  </si>
  <si>
    <t>VII.9.(f)</t>
  </si>
  <si>
    <t>VII.9.(g)</t>
  </si>
  <si>
    <t>V.4.(a)</t>
  </si>
  <si>
    <t>V.4.(b)</t>
  </si>
  <si>
    <t>V.4.(f)</t>
  </si>
  <si>
    <t>V.4.(g)</t>
  </si>
  <si>
    <t>V.4.(e)</t>
  </si>
  <si>
    <t>backup water heater:</t>
  </si>
  <si>
    <t>hot water storage tank:</t>
  </si>
  <si>
    <t>solar device:</t>
  </si>
  <si>
    <t>V.2.(a)</t>
  </si>
  <si>
    <t>V.2.(b)</t>
  </si>
  <si>
    <t>V.2.(e)</t>
  </si>
  <si>
    <t>V.2.(f)</t>
  </si>
  <si>
    <t>V.2.(g)</t>
  </si>
  <si>
    <t>VII.8,(a)</t>
  </si>
  <si>
    <t>VII.8,(b)</t>
  </si>
  <si>
    <t>V.3.(b)</t>
  </si>
  <si>
    <t>V.3.(a)</t>
  </si>
  <si>
    <t>V.3.(e)</t>
  </si>
  <si>
    <t>V.3.(f)</t>
  </si>
  <si>
    <t>V.3.(g)</t>
  </si>
  <si>
    <t>V.3.(c)</t>
  </si>
  <si>
    <t>V.3.(d)</t>
  </si>
  <si>
    <t>Heat loss capacity rate</t>
  </si>
  <si>
    <t>W/K</t>
  </si>
  <si>
    <r>
      <t>(UA)</t>
    </r>
    <r>
      <rPr>
        <vertAlign val="subscript"/>
        <sz val="8"/>
        <color theme="1"/>
        <rFont val="Calibri"/>
        <family val="2"/>
        <scheme val="minor"/>
      </rPr>
      <t>s,a</t>
    </r>
    <r>
      <rPr>
        <sz val="8"/>
        <color theme="1"/>
        <rFont val="Calibri"/>
        <family val="2"/>
        <scheme val="minor"/>
      </rPr>
      <t xml:space="preserve"> x 45</t>
    </r>
  </si>
  <si>
    <t>CDR 812/2013, annex V, point 3</t>
  </si>
  <si>
    <t>TD-WH-SD</t>
  </si>
  <si>
    <t>CDR 812/2013, annex V, point 2</t>
  </si>
  <si>
    <t>Date:</t>
  </si>
  <si>
    <t>A</t>
  </si>
  <si>
    <t>B</t>
  </si>
  <si>
    <t>D</t>
  </si>
  <si>
    <t>E</t>
  </si>
  <si>
    <t>F</t>
  </si>
  <si>
    <t>G</t>
  </si>
  <si>
    <t>Compliments: Solar Certification Fund (4C16-EcoDes-12)</t>
  </si>
  <si>
    <t>vAConsult 2014</t>
  </si>
  <si>
    <t>TD-WH-PA</t>
  </si>
  <si>
    <t>CDR 812/2013, annex V, point 4</t>
  </si>
  <si>
    <t>L</t>
  </si>
  <si>
    <r>
      <rPr>
        <sz val="8"/>
        <color theme="1"/>
        <rFont val="Calibri"/>
        <family val="2"/>
      </rPr>
      <t>η</t>
    </r>
    <r>
      <rPr>
        <vertAlign val="subscript"/>
        <sz val="8"/>
        <color theme="1"/>
        <rFont val="Calibri"/>
        <family val="2"/>
      </rPr>
      <t>wh,pa</t>
    </r>
    <r>
      <rPr>
        <sz val="8"/>
        <color theme="1"/>
        <rFont val="Calibri"/>
        <family val="2"/>
      </rPr>
      <t xml:space="preserve"> =</t>
    </r>
  </si>
  <si>
    <t>Brand, type, model (include in annex):</t>
  </si>
  <si>
    <t>Product documentation</t>
  </si>
  <si>
    <t>PUB 2014/C 207/03, point 4.10</t>
  </si>
  <si>
    <t>psbsol</t>
  </si>
  <si>
    <t>Tank drawing</t>
  </si>
  <si>
    <t>Description:</t>
  </si>
  <si>
    <r>
      <t xml:space="preserve">Status: </t>
    </r>
    <r>
      <rPr>
        <b/>
        <vertAlign val="superscript"/>
        <sz val="8"/>
        <color theme="1"/>
        <rFont val="Calibri"/>
        <family val="2"/>
        <scheme val="minor"/>
      </rPr>
      <t>1)</t>
    </r>
  </si>
  <si>
    <r>
      <t>A</t>
    </r>
    <r>
      <rPr>
        <i/>
        <vertAlign val="subscript"/>
        <sz val="8"/>
        <color theme="1"/>
        <rFont val="Calibri"/>
        <family val="2"/>
        <scheme val="minor"/>
      </rPr>
      <t>sol</t>
    </r>
    <r>
      <rPr>
        <i/>
        <sz val="8"/>
        <color theme="1"/>
        <rFont val="Calibri"/>
        <family val="2"/>
        <scheme val="minor"/>
      </rPr>
      <t xml:space="preserve"> =</t>
    </r>
  </si>
  <si>
    <r>
      <t>V</t>
    </r>
    <r>
      <rPr>
        <i/>
        <vertAlign val="subscript"/>
        <sz val="8"/>
        <color theme="1"/>
        <rFont val="Calibri"/>
        <family val="2"/>
        <scheme val="minor"/>
      </rPr>
      <t>bu</t>
    </r>
    <r>
      <rPr>
        <i/>
        <sz val="8"/>
        <color theme="1"/>
        <rFont val="Calibri"/>
        <family val="2"/>
        <scheme val="minor"/>
      </rPr>
      <t xml:space="preserve"> =</t>
    </r>
  </si>
  <si>
    <r>
      <t>V</t>
    </r>
    <r>
      <rPr>
        <i/>
        <vertAlign val="subscript"/>
        <sz val="8"/>
        <color theme="1"/>
        <rFont val="Calibri"/>
        <family val="2"/>
        <scheme val="minor"/>
      </rPr>
      <t>nom</t>
    </r>
    <r>
      <rPr>
        <i/>
        <sz val="8"/>
        <color theme="1"/>
        <rFont val="Calibri"/>
        <family val="2"/>
        <scheme val="minor"/>
      </rPr>
      <t xml:space="preserve"> =</t>
    </r>
  </si>
  <si>
    <r>
      <t>EN12977-3 (V</t>
    </r>
    <r>
      <rPr>
        <vertAlign val="subscript"/>
        <sz val="8"/>
        <color theme="1"/>
        <rFont val="Calibri"/>
        <family val="2"/>
        <scheme val="minor"/>
      </rPr>
      <t>n</t>
    </r>
    <r>
      <rPr>
        <sz val="8"/>
        <color theme="1"/>
        <rFont val="Calibri"/>
        <family val="2"/>
        <scheme val="minor"/>
      </rPr>
      <t>)</t>
    </r>
  </si>
  <si>
    <r>
      <t>EN12977-3 (UA)</t>
    </r>
    <r>
      <rPr>
        <vertAlign val="subscript"/>
        <sz val="8"/>
        <color theme="1"/>
        <rFont val="Calibri"/>
        <family val="2"/>
        <scheme val="minor"/>
      </rPr>
      <t>s,a</t>
    </r>
  </si>
  <si>
    <t>Product fiche</t>
  </si>
  <si>
    <t>PF-WH-SD</t>
  </si>
  <si>
    <t>Water heaters &amp; storage tanks</t>
  </si>
  <si>
    <t>CDR 812/2013, annex IV, point 3</t>
  </si>
  <si>
    <t>3.1 (a)</t>
  </si>
  <si>
    <t>Supliers name or trademark:</t>
  </si>
  <si>
    <t>3.1 (b)</t>
  </si>
  <si>
    <t>Suppliers model identifier:</t>
  </si>
  <si>
    <t>3.1 (c-l)</t>
  </si>
  <si>
    <t xml:space="preserve">3.1 (c) </t>
  </si>
  <si>
    <t>3.1 (d)</t>
  </si>
  <si>
    <t>Zero loss collector efficiency:</t>
  </si>
  <si>
    <r>
      <t xml:space="preserve"> η</t>
    </r>
    <r>
      <rPr>
        <i/>
        <vertAlign val="subscript"/>
        <sz val="8"/>
        <color theme="1"/>
        <rFont val="Calibri"/>
        <family val="2"/>
        <scheme val="minor"/>
      </rPr>
      <t>o</t>
    </r>
    <r>
      <rPr>
        <i/>
        <sz val="8"/>
        <color theme="1"/>
        <rFont val="Calibri"/>
        <family val="2"/>
        <scheme val="minor"/>
      </rPr>
      <t xml:space="preserve"> =</t>
    </r>
  </si>
  <si>
    <t xml:space="preserve">3.1 (e) </t>
  </si>
  <si>
    <r>
      <t>a</t>
    </r>
    <r>
      <rPr>
        <i/>
        <vertAlign val="subscript"/>
        <sz val="8"/>
        <color theme="1"/>
        <rFont val="Calibri"/>
        <family val="2"/>
        <scheme val="minor"/>
      </rPr>
      <t xml:space="preserve">1 </t>
    </r>
    <r>
      <rPr>
        <i/>
        <sz val="8"/>
        <color theme="1"/>
        <rFont val="Calibri"/>
        <family val="2"/>
        <scheme val="minor"/>
      </rPr>
      <t>=</t>
    </r>
  </si>
  <si>
    <t>3.1 (f)</t>
  </si>
  <si>
    <t>3.1 (g)</t>
  </si>
  <si>
    <t>3.1 (h)</t>
  </si>
  <si>
    <t>Storage nominal volume:</t>
  </si>
  <si>
    <t>V =</t>
  </si>
  <si>
    <t>Backup designated part of storage:</t>
  </si>
  <si>
    <t>Vbu =</t>
  </si>
  <si>
    <t>3.1 (i)</t>
  </si>
  <si>
    <t>Annual non-solar heat contribution</t>
  </si>
  <si>
    <r>
      <t>Q</t>
    </r>
    <r>
      <rPr>
        <vertAlign val="subscript"/>
        <sz val="8"/>
        <color theme="1"/>
        <rFont val="Calibri"/>
        <family val="2"/>
        <scheme val="minor"/>
      </rPr>
      <t>nonsol</t>
    </r>
    <r>
      <rPr>
        <sz val="8"/>
        <color theme="1"/>
        <rFont val="Calibri"/>
        <family val="2"/>
        <scheme val="minor"/>
      </rPr>
      <t xml:space="preserve"> =</t>
    </r>
  </si>
  <si>
    <t>3.1 (j)</t>
  </si>
  <si>
    <t>3.1 (k)</t>
  </si>
  <si>
    <t>3.1 (l)</t>
  </si>
  <si>
    <t>Annual auxilary electricity consumption:</t>
  </si>
  <si>
    <t>Informative section</t>
  </si>
  <si>
    <t>Load</t>
  </si>
  <si>
    <t>Annex VII, table 3</t>
  </si>
  <si>
    <t>PF-HWST</t>
  </si>
  <si>
    <t>Hot water storage tank</t>
  </si>
  <si>
    <t>CDR 812/2013, Annex IV, point 2</t>
  </si>
  <si>
    <t>3.1 (c)</t>
  </si>
  <si>
    <t>Energy efficiency class:</t>
  </si>
  <si>
    <t>Standing losses:</t>
  </si>
  <si>
    <t>3.1 (e)</t>
  </si>
  <si>
    <t>PF-WH-PA</t>
  </si>
  <si>
    <t>Water heaters</t>
  </si>
  <si>
    <t>CDR 812/2013, Annex IV, point 4, fig.1</t>
  </si>
  <si>
    <r>
      <t>Q</t>
    </r>
    <r>
      <rPr>
        <vertAlign val="subscript"/>
        <sz val="8"/>
        <color theme="1"/>
        <rFont val="Calibri"/>
        <family val="2"/>
        <scheme val="minor"/>
      </rPr>
      <t>ref</t>
    </r>
  </si>
  <si>
    <t>profile:</t>
  </si>
  <si>
    <r>
      <t>Q</t>
    </r>
    <r>
      <rPr>
        <vertAlign val="subscript"/>
        <sz val="8"/>
        <rFont val="Calibri"/>
        <family val="2"/>
        <scheme val="minor"/>
      </rPr>
      <t>ref</t>
    </r>
    <r>
      <rPr>
        <sz val="8"/>
        <rFont val="Calibri"/>
        <family val="2"/>
        <scheme val="minor"/>
      </rPr>
      <t>: annex VII, table 3</t>
    </r>
  </si>
  <si>
    <t>Water heating efficiency of water heater (data from fiche)</t>
  </si>
  <si>
    <t>❶</t>
  </si>
  <si>
    <t>from PF Solar device:</t>
  </si>
  <si>
    <r>
      <t>η</t>
    </r>
    <r>
      <rPr>
        <vertAlign val="subscript"/>
        <sz val="8"/>
        <rFont val="Calibri"/>
        <family val="2"/>
        <scheme val="minor"/>
      </rPr>
      <t xml:space="preserve">wh </t>
    </r>
    <r>
      <rPr>
        <sz val="8"/>
        <rFont val="Calibri"/>
        <family val="2"/>
        <scheme val="minor"/>
      </rPr>
      <t>('I'):</t>
    </r>
  </si>
  <si>
    <r>
      <t>Q</t>
    </r>
    <r>
      <rPr>
        <vertAlign val="subscript"/>
        <sz val="8"/>
        <rFont val="Calibri"/>
        <family val="2"/>
        <scheme val="minor"/>
      </rPr>
      <t>aux</t>
    </r>
    <r>
      <rPr>
        <sz val="8"/>
        <rFont val="Calibri"/>
        <family val="2"/>
        <scheme val="minor"/>
      </rPr>
      <t xml:space="preserve"> =</t>
    </r>
  </si>
  <si>
    <t>Qref =</t>
  </si>
  <si>
    <r>
      <t>Q</t>
    </r>
    <r>
      <rPr>
        <vertAlign val="subscript"/>
        <sz val="8"/>
        <rFont val="Calibri"/>
        <family val="2"/>
        <scheme val="minor"/>
      </rPr>
      <t>nonsol</t>
    </r>
    <r>
      <rPr>
        <sz val="8"/>
        <rFont val="Calibri"/>
        <family val="2"/>
        <scheme val="minor"/>
      </rPr>
      <t xml:space="preserve"> =</t>
    </r>
  </si>
  <si>
    <t>Solar contribution (data from fiche)</t>
  </si>
  <si>
    <r>
      <t>'II' = (220xQ</t>
    </r>
    <r>
      <rPr>
        <vertAlign val="subscript"/>
        <sz val="8"/>
        <rFont val="Calibri"/>
        <family val="2"/>
        <scheme val="minor"/>
      </rPr>
      <t>ref</t>
    </r>
    <r>
      <rPr>
        <sz val="8"/>
        <rFont val="Calibri"/>
        <family val="2"/>
        <scheme val="minor"/>
      </rPr>
      <t>)/Q</t>
    </r>
    <r>
      <rPr>
        <vertAlign val="subscript"/>
        <sz val="8"/>
        <rFont val="Calibri"/>
        <family val="2"/>
        <scheme val="minor"/>
      </rPr>
      <t>nonsol</t>
    </r>
  </si>
  <si>
    <r>
      <t>'III' = (Q</t>
    </r>
    <r>
      <rPr>
        <vertAlign val="subscript"/>
        <sz val="8"/>
        <rFont val="Calibri"/>
        <family val="2"/>
        <scheme val="minor"/>
      </rPr>
      <t>aux</t>
    </r>
    <r>
      <rPr>
        <sz val="8"/>
        <rFont val="Calibri"/>
        <family val="2"/>
        <scheme val="minor"/>
      </rPr>
      <t>x2,5)/(220xQ</t>
    </r>
    <r>
      <rPr>
        <vertAlign val="subscript"/>
        <sz val="8"/>
        <rFont val="Calibri"/>
        <family val="2"/>
        <scheme val="minor"/>
      </rPr>
      <t>ref</t>
    </r>
    <r>
      <rPr>
        <sz val="8"/>
        <rFont val="Calibri"/>
        <family val="2"/>
        <scheme val="minor"/>
      </rPr>
      <t>)</t>
    </r>
  </si>
  <si>
    <t>'I'</t>
  </si>
  <si>
    <t>'II'</t>
  </si>
  <si>
    <t>'III'</t>
  </si>
  <si>
    <t>❷</t>
  </si>
  <si>
    <r>
      <t>Q</t>
    </r>
    <r>
      <rPr>
        <vertAlign val="subscript"/>
        <sz val="8"/>
        <rFont val="Calibri"/>
        <family val="2"/>
        <scheme val="minor"/>
      </rPr>
      <t>nonsol</t>
    </r>
    <r>
      <rPr>
        <sz val="8"/>
        <rFont val="Calibri"/>
        <family val="2"/>
        <scheme val="minor"/>
      </rPr>
      <t>: result of method</t>
    </r>
  </si>
  <si>
    <t>(</t>
  </si>
  <si>
    <t>x</t>
  </si>
  <si>
    <t>) x</t>
  </si>
  <si>
    <t xml:space="preserve">- </t>
  </si>
  <si>
    <t>= +</t>
  </si>
  <si>
    <r>
      <t>Q</t>
    </r>
    <r>
      <rPr>
        <vertAlign val="subscript"/>
        <sz val="8"/>
        <rFont val="Calibri"/>
        <family val="2"/>
        <scheme val="minor"/>
      </rPr>
      <t>aux</t>
    </r>
    <r>
      <rPr>
        <sz val="8"/>
        <rFont val="Calibri"/>
        <family val="2"/>
        <scheme val="minor"/>
      </rPr>
      <t>: result of method</t>
    </r>
  </si>
  <si>
    <t>+</t>
  </si>
  <si>
    <t>Water heating energy efficiency of package</t>
  </si>
  <si>
    <t>❸</t>
  </si>
  <si>
    <t>(average climate)</t>
  </si>
  <si>
    <r>
      <t>η</t>
    </r>
    <r>
      <rPr>
        <vertAlign val="subscript"/>
        <sz val="8"/>
        <rFont val="Calibri"/>
        <family val="2"/>
        <scheme val="minor"/>
      </rPr>
      <t xml:space="preserve">wh,pa </t>
    </r>
    <r>
      <rPr>
        <sz val="8"/>
        <rFont val="Calibri"/>
        <family val="2"/>
        <scheme val="minor"/>
      </rPr>
      <t>%:</t>
    </r>
  </si>
  <si>
    <t>Water heating energy efficiency class of package</t>
  </si>
  <si>
    <t>Water heating energy efficiency under colder and warmer climate conditions</t>
  </si>
  <si>
    <t>Colder:</t>
  </si>
  <si>
    <t>=</t>
  </si>
  <si>
    <t>enter a value</t>
  </si>
  <si>
    <t>Warmer:</t>
  </si>
  <si>
    <t>select value</t>
  </si>
  <si>
    <t xml:space="preserve">Red </t>
  </si>
  <si>
    <t>auto filled in</t>
  </si>
  <si>
    <t>calculated value</t>
  </si>
  <si>
    <t xml:space="preserve">&lt;- Format fiche -&gt; </t>
  </si>
  <si>
    <t>Add these values to the fiche</t>
  </si>
  <si>
    <t>Do not change! Calculated value</t>
  </si>
  <si>
    <t>Do not change! Input from Technical document</t>
  </si>
  <si>
    <t xml:space="preserve">&lt;- Format technical document -&gt; </t>
  </si>
  <si>
    <t xml:space="preserve">W </t>
  </si>
  <si>
    <t>psbsol =</t>
  </si>
  <si>
    <t>a</t>
  </si>
  <si>
    <t>b</t>
  </si>
  <si>
    <t>S=a+b^0,4</t>
  </si>
  <si>
    <t>S-range</t>
  </si>
  <si>
    <t>CDR 812/2103, annex II, table 2</t>
  </si>
  <si>
    <t>…Calculation</t>
  </si>
  <si>
    <t>…From technical document solar device for water heaters</t>
  </si>
  <si>
    <t>…From product fiche solar device for water heaters</t>
  </si>
  <si>
    <t>…From Technical document package water heater (TD-WH-PA)</t>
  </si>
  <si>
    <t>…From Product fiche solar device for water heaters (PF-WH-SD)</t>
  </si>
  <si>
    <t>…'I' from product fiche water heater (backup)</t>
  </si>
  <si>
    <t>…Load profile corresponding to 'I' of product fiche water heater (backup)</t>
  </si>
  <si>
    <t>A++</t>
  </si>
  <si>
    <t>A+</t>
  </si>
  <si>
    <t>A+++</t>
  </si>
  <si>
    <t>CDR 812/2013, annex II, table 1</t>
  </si>
  <si>
    <t>Label class of package:</t>
  </si>
  <si>
    <t>Drag the  pictures to label class (horizontal)</t>
  </si>
  <si>
    <r>
      <t>W/(K.m</t>
    </r>
    <r>
      <rPr>
        <vertAlign val="superscript"/>
        <sz val="8"/>
        <color theme="1"/>
        <rFont val="Calibri"/>
        <family val="2"/>
        <scheme val="minor"/>
      </rPr>
      <t>2</t>
    </r>
    <r>
      <rPr>
        <sz val="8"/>
        <color theme="1"/>
        <rFont val="Calibri"/>
        <family val="2"/>
        <scheme val="minor"/>
      </rPr>
      <t>)</t>
    </r>
  </si>
  <si>
    <r>
      <t>W/(K</t>
    </r>
    <r>
      <rPr>
        <vertAlign val="superscript"/>
        <sz val="8"/>
        <color theme="1"/>
        <rFont val="Calibri"/>
        <family val="2"/>
        <scheme val="minor"/>
      </rPr>
      <t>2</t>
    </r>
    <r>
      <rPr>
        <sz val="8"/>
        <color theme="1"/>
        <rFont val="Calibri"/>
        <family val="2"/>
        <scheme val="minor"/>
      </rPr>
      <t>.m</t>
    </r>
    <r>
      <rPr>
        <vertAlign val="superscript"/>
        <sz val="8"/>
        <color theme="1"/>
        <rFont val="Calibri"/>
        <family val="2"/>
        <scheme val="minor"/>
      </rPr>
      <t>2</t>
    </r>
    <r>
      <rPr>
        <sz val="8"/>
        <color theme="1"/>
        <rFont val="Calibri"/>
        <family val="2"/>
        <scheme val="minor"/>
      </rPr>
      <t>)</t>
    </r>
  </si>
  <si>
    <t>…From pump specifications</t>
  </si>
  <si>
    <t>…From specifications controller</t>
  </si>
  <si>
    <t>…Enter accordingly</t>
  </si>
  <si>
    <t>…Enter date of signature</t>
  </si>
  <si>
    <t>…Copy from technical document (TD-HWST)</t>
  </si>
  <si>
    <t>Technical documents:</t>
  </si>
  <si>
    <t>from product fiche calcualtion</t>
  </si>
  <si>
    <t>Water heating energy efficiency of package:</t>
  </si>
  <si>
    <t>…From technical document (TD-HWST) or product fiche</t>
  </si>
  <si>
    <t>…From technical document package water heater (TD-WH-PA)</t>
  </si>
  <si>
    <t>…Copy and calculate</t>
  </si>
  <si>
    <t>…Calculate</t>
  </si>
  <si>
    <t>Author:</t>
  </si>
  <si>
    <t>Dated:</t>
  </si>
  <si>
    <t>Version:</t>
  </si>
  <si>
    <t>V2</t>
  </si>
  <si>
    <t>The workbook is to be used in combination with the document:</t>
  </si>
  <si>
    <t>Ecodesign and Energy label for solar thermal related products, part 2.</t>
  </si>
  <si>
    <t>vAConsult (G. van Amerongen), vaconsult@vaconsult.net</t>
  </si>
  <si>
    <t>Subject:</t>
  </si>
  <si>
    <t>Documents and procedures for a package water heater</t>
  </si>
  <si>
    <t>Drag the picture to the load profile (vertical)</t>
  </si>
  <si>
    <t>…In case of SOLICS '0'</t>
  </si>
  <si>
    <t>Input from technical document</t>
  </si>
  <si>
    <t>Add these values</t>
  </si>
  <si>
    <t>Calculated value</t>
  </si>
  <si>
    <t>Do not change</t>
  </si>
  <si>
    <t>…from TD-WH-SD</t>
  </si>
  <si>
    <t>…fromt SOLICS or SOLCAL</t>
  </si>
  <si>
    <t>…Calculation SOLCAL/SOLICS</t>
  </si>
  <si>
    <t>vAConsult</t>
  </si>
  <si>
    <t>Turbo SL</t>
  </si>
  <si>
    <t>V250</t>
  </si>
  <si>
    <t>…from TD-HWST</t>
  </si>
  <si>
    <t>…from test report</t>
  </si>
  <si>
    <t>…CDR812/2013, annex II, table 2</t>
  </si>
  <si>
    <t>SolarHotStore</t>
  </si>
  <si>
    <t>Mark VI</t>
  </si>
  <si>
    <t>Storage total volume</t>
  </si>
  <si>
    <t>Backup heating part of volume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</si>
</sst>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32">
    <font>
      <sz val="11"/>
      <color theme="1"/>
      <name val="Calibri"/>
      <family val="2"/>
      <scheme val="minor"/>
    </font>
    <font>
      <sz val="11"/>
      <color theme="1"/>
      <name val="Calibri"/>
      <family val="2"/>
      <scheme val="minor"/>
    </font>
    <font>
      <sz val="10"/>
      <color theme="1"/>
      <name val="Arial"/>
      <family val="2"/>
    </font>
    <font>
      <sz val="8"/>
      <color theme="1"/>
      <name val="Calibri"/>
      <family val="2"/>
    </font>
    <font>
      <sz val="8"/>
      <color theme="1"/>
      <name val="Calibri"/>
      <family val="2"/>
      <scheme val="minor"/>
    </font>
    <font>
      <i/>
      <sz val="8"/>
      <color theme="1"/>
      <name val="Calibri"/>
      <family val="2"/>
      <scheme val="minor"/>
    </font>
    <font>
      <sz val="10"/>
      <name val="Myriad Pro"/>
      <family val="2"/>
    </font>
    <font>
      <sz val="10"/>
      <name val="Myriad Pro"/>
    </font>
    <font>
      <b/>
      <sz val="8"/>
      <color theme="1"/>
      <name val="Calibri"/>
      <family val="2"/>
      <scheme val="minor"/>
    </font>
    <font>
      <vertAlign val="superscript"/>
      <sz val="8"/>
      <color theme="1"/>
      <name val="Calibri"/>
      <family val="2"/>
      <scheme val="minor"/>
    </font>
    <font>
      <b/>
      <sz val="12"/>
      <color theme="1"/>
      <name val="Calibri"/>
      <family val="2"/>
      <scheme val="minor"/>
    </font>
    <font>
      <vertAlign val="subscript"/>
      <sz val="8"/>
      <color theme="1"/>
      <name val="Calibri"/>
      <family val="2"/>
      <scheme val="minor"/>
    </font>
    <font>
      <vertAlign val="subscript"/>
      <sz val="8"/>
      <color theme="1"/>
      <name val="Calibri"/>
      <family val="2"/>
    </font>
    <font>
      <i/>
      <vertAlign val="subscript"/>
      <sz val="8"/>
      <color theme="1"/>
      <name val="Calibri"/>
      <family val="2"/>
      <scheme val="minor"/>
    </font>
    <font>
      <sz val="6"/>
      <color theme="1"/>
      <name val="Calibri"/>
      <family val="2"/>
      <scheme val="minor"/>
    </font>
    <font>
      <b/>
      <vertAlign val="superscript"/>
      <sz val="8"/>
      <color theme="1"/>
      <name val="Calibri"/>
      <family val="2"/>
      <scheme val="minor"/>
    </font>
    <font>
      <i/>
      <sz val="11"/>
      <color theme="1"/>
      <name val="Calibri"/>
      <family val="2"/>
      <scheme val="minor"/>
    </font>
    <font>
      <sz val="12"/>
      <color theme="1"/>
      <name val="Calibri"/>
      <family val="2"/>
      <scheme val="minor"/>
    </font>
    <font>
      <b/>
      <sz val="11"/>
      <color theme="1"/>
      <name val="Calibri"/>
      <family val="2"/>
      <scheme val="minor"/>
    </font>
    <font>
      <sz val="6"/>
      <name val="Calibri"/>
      <family val="2"/>
      <scheme val="minor"/>
    </font>
    <font>
      <b/>
      <sz val="12"/>
      <name val="Calibri"/>
      <family val="2"/>
      <scheme val="minor"/>
    </font>
    <font>
      <sz val="8"/>
      <name val="Calibri"/>
      <family val="2"/>
      <scheme val="minor"/>
    </font>
    <font>
      <b/>
      <sz val="6"/>
      <color theme="1"/>
      <name val="Calibri"/>
      <family val="2"/>
      <scheme val="minor"/>
    </font>
    <font>
      <i/>
      <sz val="8"/>
      <name val="Calibri"/>
      <family val="2"/>
      <scheme val="minor"/>
    </font>
    <font>
      <sz val="8"/>
      <color theme="4"/>
      <name val="Calibri"/>
      <family val="2"/>
      <scheme val="minor"/>
    </font>
    <font>
      <vertAlign val="subscript"/>
      <sz val="8"/>
      <name val="Calibri"/>
      <family val="2"/>
      <scheme val="minor"/>
    </font>
    <font>
      <sz val="8"/>
      <color theme="3"/>
      <name val="Calibri"/>
      <family val="2"/>
      <scheme val="minor"/>
    </font>
    <font>
      <b/>
      <sz val="8"/>
      <color rgb="FF00B0F0"/>
      <name val="Calibri"/>
      <family val="2"/>
      <scheme val="minor"/>
    </font>
    <font>
      <sz val="8"/>
      <color rgb="FFFF0000"/>
      <name val="Calibri"/>
      <family val="2"/>
      <scheme val="minor"/>
    </font>
    <font>
      <b/>
      <sz val="8"/>
      <color indexed="12"/>
      <name val="Calibri"/>
      <family val="2"/>
      <scheme val="minor"/>
    </font>
    <font>
      <b/>
      <sz val="10"/>
      <color theme="0"/>
      <name val="Calibri"/>
      <family val="2"/>
      <scheme val="minor"/>
    </font>
    <font>
      <b/>
      <sz val="8"/>
      <color rgb="FFFF0000"/>
      <name val="Calibri"/>
      <family val="2"/>
      <scheme val="minor"/>
    </font>
  </fonts>
  <fills count="7">
    <fill>
      <patternFill patternType="none"/>
    </fill>
    <fill>
      <patternFill patternType="gray125"/>
    </fill>
    <fill>
      <patternFill patternType="solid">
        <fgColor rgb="FFEAEAEA"/>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FFCC"/>
        <bgColor indexed="64"/>
      </patternFill>
    </fill>
  </fills>
  <borders count="39">
    <border>
      <left/>
      <right/>
      <top/>
      <bottom/>
      <diagonal/>
    </border>
    <border>
      <left/>
      <right/>
      <top/>
      <bottom style="thin">
        <color theme="4"/>
      </bottom>
      <diagonal/>
    </border>
    <border>
      <left/>
      <right/>
      <top/>
      <bottom style="thin">
        <color indexed="64"/>
      </bottom>
      <diagonal/>
    </border>
    <border>
      <left/>
      <right/>
      <top style="thin">
        <color theme="0" tint="-0.14996795556505021"/>
      </top>
      <bottom/>
      <diagonal/>
    </border>
    <border>
      <left/>
      <right/>
      <top/>
      <bottom style="thin">
        <color theme="0" tint="-4.9989318521683403E-2"/>
      </bottom>
      <diagonal/>
    </border>
    <border>
      <left/>
      <right/>
      <top style="thin">
        <color theme="0" tint="-4.9989318521683403E-2"/>
      </top>
      <bottom/>
      <diagonal/>
    </border>
    <border>
      <left/>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right style="thin">
        <color theme="3" tint="0.79998168889431442"/>
      </right>
      <top/>
      <bottom style="thin">
        <color theme="0" tint="-4.9989318521683403E-2"/>
      </bottom>
      <diagonal/>
    </border>
    <border>
      <left style="thin">
        <color theme="3" tint="0.79998168889431442"/>
      </left>
      <right/>
      <top/>
      <bottom style="thin">
        <color theme="0" tint="-4.9989318521683403E-2"/>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right style="thin">
        <color theme="4"/>
      </right>
      <top/>
      <bottom/>
      <diagonal/>
    </border>
    <border>
      <left/>
      <right style="thin">
        <color theme="4"/>
      </right>
      <top/>
      <bottom style="thin">
        <color theme="4"/>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indexed="49"/>
      </left>
      <right style="double">
        <color indexed="49"/>
      </right>
      <top style="double">
        <color indexed="49"/>
      </top>
      <bottom style="double">
        <color indexed="49"/>
      </bottom>
      <diagonal/>
    </border>
    <border>
      <left/>
      <right/>
      <top/>
      <bottom style="medium">
        <color auto="1"/>
      </bottom>
      <diagonal/>
    </border>
    <border>
      <left style="double">
        <color theme="8"/>
      </left>
      <right style="double">
        <color theme="8"/>
      </right>
      <top style="double">
        <color theme="8"/>
      </top>
      <bottom style="double">
        <color theme="8"/>
      </bottom>
      <diagonal/>
    </border>
    <border>
      <left style="thin">
        <color auto="1"/>
      </left>
      <right style="double">
        <color auto="1"/>
      </right>
      <top style="thin">
        <color auto="1"/>
      </top>
      <bottom/>
      <diagonal/>
    </border>
    <border>
      <left style="thin">
        <color auto="1"/>
      </left>
      <right style="thin">
        <color auto="1"/>
      </right>
      <top style="thin">
        <color auto="1"/>
      </top>
      <bottom style="double">
        <color indexed="49"/>
      </bottom>
      <diagonal/>
    </border>
    <border>
      <left style="double">
        <color theme="3" tint="0.79995117038483843"/>
      </left>
      <right style="double">
        <color theme="3" tint="0.79995117038483843"/>
      </right>
      <top/>
      <bottom/>
      <diagonal/>
    </border>
    <border>
      <left style="double">
        <color theme="3" tint="0.79995117038483843"/>
      </left>
      <right style="double">
        <color theme="3" tint="0.79995117038483843"/>
      </right>
      <top/>
      <bottom style="thin">
        <color theme="3" tint="0.79998168889431442"/>
      </bottom>
      <diagonal/>
    </border>
    <border>
      <left style="thin">
        <color theme="4"/>
      </left>
      <right style="thin">
        <color theme="4"/>
      </right>
      <top style="thin">
        <color theme="4"/>
      </top>
      <bottom style="thin">
        <color theme="4"/>
      </bottom>
      <diagonal/>
    </border>
    <border>
      <left style="double">
        <color rgb="FFFF0000"/>
      </left>
      <right style="double">
        <color rgb="FFFF0000"/>
      </right>
      <top style="double">
        <color rgb="FFFF0000"/>
      </top>
      <bottom style="double">
        <color rgb="FFFF0000"/>
      </bottom>
      <diagonal/>
    </border>
    <border>
      <left style="thin">
        <color theme="3" tint="0.79995117038483843"/>
      </left>
      <right/>
      <top style="thin">
        <color theme="3" tint="0.79995117038483843"/>
      </top>
      <bottom style="thin">
        <color theme="3" tint="0.79995117038483843"/>
      </bottom>
      <diagonal/>
    </border>
    <border>
      <left/>
      <right style="thin">
        <color theme="3" tint="0.79995117038483843"/>
      </right>
      <top style="thin">
        <color theme="3" tint="0.79995117038483843"/>
      </top>
      <bottom style="thin">
        <color theme="3" tint="0.79995117038483843"/>
      </bottom>
      <diagonal/>
    </border>
    <border>
      <left/>
      <right/>
      <top style="thin">
        <color theme="4"/>
      </top>
      <bottom/>
      <diagonal/>
    </border>
  </borders>
  <cellStyleXfs count="13">
    <xf numFmtId="0" fontId="0" fillId="0" borderId="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6" fillId="0" borderId="0"/>
    <xf numFmtId="0" fontId="6" fillId="0" borderId="0"/>
    <xf numFmtId="0" fontId="6" fillId="0" borderId="0"/>
    <xf numFmtId="0" fontId="7" fillId="0" borderId="0"/>
    <xf numFmtId="0" fontId="1" fillId="0" borderId="0"/>
    <xf numFmtId="0" fontId="2" fillId="0" borderId="0"/>
  </cellStyleXfs>
  <cellXfs count="256">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8" fillId="0" borderId="0" xfId="0" applyFont="1"/>
    <xf numFmtId="0" fontId="5" fillId="0" borderId="0" xfId="0" applyFont="1" applyAlignment="1">
      <alignment horizontal="right"/>
    </xf>
    <xf numFmtId="0" fontId="4" fillId="0" borderId="0" xfId="0" applyFont="1" applyBorder="1"/>
    <xf numFmtId="0" fontId="4" fillId="0" borderId="0" xfId="0" applyFont="1" applyBorder="1" applyAlignment="1"/>
    <xf numFmtId="0" fontId="4" fillId="0" borderId="0" xfId="0" applyFont="1" applyBorder="1" applyAlignment="1">
      <alignment horizontal="right"/>
    </xf>
    <xf numFmtId="0" fontId="5" fillId="0" borderId="0" xfId="0" applyFont="1" applyBorder="1" applyAlignment="1">
      <alignment horizontal="right"/>
    </xf>
    <xf numFmtId="0" fontId="8" fillId="0" borderId="0" xfId="0" applyFont="1" applyAlignment="1">
      <alignment horizontal="left" vertical="top"/>
    </xf>
    <xf numFmtId="0" fontId="4" fillId="0" borderId="0" xfId="0" applyFont="1" applyAlignment="1">
      <alignment horizontal="left" vertical="top"/>
    </xf>
    <xf numFmtId="0" fontId="10" fillId="0" borderId="0" xfId="0" applyFont="1"/>
    <xf numFmtId="0" fontId="4" fillId="0" borderId="2" xfId="0" applyFont="1" applyBorder="1"/>
    <xf numFmtId="0" fontId="9" fillId="0" borderId="0" xfId="0" applyFont="1"/>
    <xf numFmtId="0" fontId="4" fillId="0" borderId="0" xfId="0" applyFont="1" applyBorder="1" applyAlignment="1">
      <alignment horizontal="left"/>
    </xf>
    <xf numFmtId="0" fontId="14" fillId="0" borderId="0" xfId="0" applyFont="1"/>
    <xf numFmtId="0" fontId="8" fillId="0" borderId="0" xfId="0" applyFont="1" applyBorder="1"/>
    <xf numFmtId="0" fontId="4" fillId="0" borderId="0" xfId="0" applyFont="1" applyAlignment="1">
      <alignment horizontal="center"/>
    </xf>
    <xf numFmtId="0" fontId="4" fillId="0" borderId="0" xfId="0" applyFont="1" applyBorder="1" applyAlignment="1">
      <alignment horizontal="center"/>
    </xf>
    <xf numFmtId="0" fontId="14" fillId="0" borderId="0" xfId="0" applyFont="1" applyBorder="1"/>
    <xf numFmtId="0" fontId="4" fillId="0" borderId="0" xfId="0" applyFont="1" applyAlignment="1"/>
    <xf numFmtId="0" fontId="5" fillId="0" borderId="0" xfId="0" applyFont="1"/>
    <xf numFmtId="0" fontId="17" fillId="0" borderId="0" xfId="0" applyFont="1" applyAlignment="1">
      <alignment horizontal="right"/>
    </xf>
    <xf numFmtId="0" fontId="14" fillId="0" borderId="3" xfId="0" applyFont="1" applyBorder="1"/>
    <xf numFmtId="0" fontId="1" fillId="0" borderId="3" xfId="0" applyFont="1" applyBorder="1"/>
    <xf numFmtId="0" fontId="4" fillId="0" borderId="3" xfId="0" applyFont="1" applyBorder="1"/>
    <xf numFmtId="0" fontId="14" fillId="0" borderId="3" xfId="0" applyFont="1" applyBorder="1" applyAlignment="1">
      <alignment horizontal="right"/>
    </xf>
    <xf numFmtId="0" fontId="5" fillId="0" borderId="0" xfId="0" applyFont="1" applyBorder="1"/>
    <xf numFmtId="0" fontId="4" fillId="0" borderId="4" xfId="0" applyFont="1" applyBorder="1"/>
    <xf numFmtId="0" fontId="4" fillId="0" borderId="6" xfId="0" applyFont="1" applyBorder="1"/>
    <xf numFmtId="0" fontId="5" fillId="0" borderId="4" xfId="0" applyFont="1" applyBorder="1" applyAlignment="1">
      <alignment horizontal="right"/>
    </xf>
    <xf numFmtId="0" fontId="5" fillId="0" borderId="6" xfId="0" applyFont="1" applyBorder="1" applyAlignment="1">
      <alignment horizontal="right"/>
    </xf>
    <xf numFmtId="0" fontId="4" fillId="0" borderId="14" xfId="0" applyFont="1" applyBorder="1"/>
    <xf numFmtId="0" fontId="4" fillId="0" borderId="15" xfId="0" applyFont="1" applyBorder="1"/>
    <xf numFmtId="0" fontId="4" fillId="0" borderId="17" xfId="0" applyFont="1" applyBorder="1"/>
    <xf numFmtId="0" fontId="5" fillId="0" borderId="4" xfId="0" applyFont="1" applyBorder="1" applyAlignment="1">
      <alignment horizontal="left"/>
    </xf>
    <xf numFmtId="0" fontId="4" fillId="0" borderId="4" xfId="0" applyFont="1" applyBorder="1" applyAlignment="1">
      <alignment horizontal="center"/>
    </xf>
    <xf numFmtId="0" fontId="5" fillId="0" borderId="6" xfId="0" applyFont="1" applyBorder="1" applyAlignment="1">
      <alignment horizontal="left"/>
    </xf>
    <xf numFmtId="0" fontId="4" fillId="0" borderId="6" xfId="0" quotePrefix="1" applyFont="1" applyBorder="1"/>
    <xf numFmtId="0" fontId="4" fillId="0" borderId="6" xfId="0" applyFont="1" applyBorder="1" applyAlignment="1">
      <alignment horizontal="center"/>
    </xf>
    <xf numFmtId="0" fontId="4" fillId="0" borderId="6" xfId="0" applyFont="1" applyBorder="1" applyAlignment="1">
      <alignment horizontal="right"/>
    </xf>
    <xf numFmtId="0" fontId="8" fillId="0" borderId="4" xfId="0" applyFont="1" applyBorder="1"/>
    <xf numFmtId="0" fontId="8" fillId="0" borderId="4" xfId="0" applyFont="1" applyBorder="1" applyAlignment="1"/>
    <xf numFmtId="0" fontId="4" fillId="0" borderId="4" xfId="0" applyFont="1" applyBorder="1" applyAlignment="1">
      <alignment horizontal="right"/>
    </xf>
    <xf numFmtId="0" fontId="8" fillId="0" borderId="4" xfId="0" applyFont="1" applyBorder="1" applyAlignment="1">
      <alignment horizontal="right"/>
    </xf>
    <xf numFmtId="0" fontId="0" fillId="0" borderId="3" xfId="0" applyFont="1" applyBorder="1"/>
    <xf numFmtId="0" fontId="8" fillId="0" borderId="0" xfId="0" applyFont="1" applyBorder="1" applyAlignment="1">
      <alignment horizontal="left"/>
    </xf>
    <xf numFmtId="0" fontId="8" fillId="0" borderId="4" xfId="0" applyFont="1" applyBorder="1" applyAlignment="1">
      <alignment horizontal="left"/>
    </xf>
    <xf numFmtId="0" fontId="8" fillId="0" borderId="4" xfId="0" applyFont="1" applyFill="1" applyBorder="1" applyAlignment="1">
      <alignment horizontal="left"/>
    </xf>
    <xf numFmtId="0" fontId="0" fillId="0" borderId="0" xfId="0" applyFont="1"/>
    <xf numFmtId="0" fontId="4" fillId="0" borderId="6" xfId="0" applyFont="1" applyBorder="1" applyAlignment="1"/>
    <xf numFmtId="0" fontId="8" fillId="0" borderId="4" xfId="0" applyFont="1" applyFill="1" applyBorder="1"/>
    <xf numFmtId="0" fontId="18" fillId="0" borderId="4" xfId="0" applyFont="1" applyBorder="1"/>
    <xf numFmtId="0" fontId="3" fillId="0" borderId="19" xfId="0" applyFont="1" applyBorder="1" applyAlignment="1">
      <alignment horizontal="right"/>
    </xf>
    <xf numFmtId="0" fontId="4" fillId="0" borderId="20" xfId="0" applyFont="1" applyBorder="1"/>
    <xf numFmtId="0" fontId="19" fillId="0" borderId="0" xfId="7" applyFont="1"/>
    <xf numFmtId="0" fontId="20" fillId="0" borderId="0" xfId="7" applyFont="1"/>
    <xf numFmtId="0" fontId="21" fillId="0" borderId="0" xfId="7" applyFont="1"/>
    <xf numFmtId="0" fontId="21" fillId="0" borderId="0" xfId="7" applyFont="1" applyAlignment="1">
      <alignment horizontal="center"/>
    </xf>
    <xf numFmtId="0" fontId="21" fillId="0" borderId="0" xfId="7" applyFont="1" applyBorder="1" applyAlignment="1"/>
    <xf numFmtId="0" fontId="14" fillId="0" borderId="0" xfId="0" applyFont="1" applyAlignment="1">
      <alignment horizontal="center"/>
    </xf>
    <xf numFmtId="0" fontId="22" fillId="0" borderId="0" xfId="0" applyFont="1" applyAlignment="1">
      <alignment horizontal="center"/>
    </xf>
    <xf numFmtId="0" fontId="14" fillId="0" borderId="0" xfId="0" applyFont="1" applyBorder="1" applyAlignment="1">
      <alignment horizontal="center"/>
    </xf>
    <xf numFmtId="0" fontId="22" fillId="0" borderId="0" xfId="0" applyFont="1" applyBorder="1" applyAlignment="1">
      <alignment horizontal="center"/>
    </xf>
    <xf numFmtId="0" fontId="8" fillId="0" borderId="6" xfId="0" applyFont="1" applyBorder="1" applyAlignment="1">
      <alignment horizontal="right"/>
    </xf>
    <xf numFmtId="2" fontId="8" fillId="0" borderId="7" xfId="0" applyNumberFormat="1" applyFont="1" applyBorder="1" applyAlignment="1">
      <alignment horizontal="center"/>
    </xf>
    <xf numFmtId="0" fontId="14" fillId="0" borderId="6" xfId="0" applyFont="1" applyBorder="1" applyAlignment="1">
      <alignment horizontal="center"/>
    </xf>
    <xf numFmtId="0" fontId="14" fillId="0" borderId="3" xfId="0" applyFont="1" applyBorder="1" applyAlignment="1"/>
    <xf numFmtId="0" fontId="0" fillId="0" borderId="3" xfId="0" applyBorder="1" applyAlignment="1"/>
    <xf numFmtId="0" fontId="4" fillId="0" borderId="3" xfId="0" applyFont="1" applyBorder="1" applyAlignment="1"/>
    <xf numFmtId="0" fontId="21" fillId="0" borderId="0" xfId="7" applyFont="1" applyAlignment="1">
      <alignment horizontal="right"/>
    </xf>
    <xf numFmtId="0" fontId="4" fillId="2" borderId="0" xfId="0" applyFont="1" applyFill="1" applyBorder="1" applyAlignment="1"/>
    <xf numFmtId="0" fontId="4" fillId="2" borderId="0" xfId="0" applyFont="1" applyFill="1"/>
    <xf numFmtId="0" fontId="4" fillId="2" borderId="0" xfId="0" applyFont="1" applyFill="1" applyBorder="1"/>
    <xf numFmtId="0" fontId="0" fillId="0" borderId="6" xfId="0" applyBorder="1"/>
    <xf numFmtId="165" fontId="21" fillId="0" borderId="0" xfId="7" applyNumberFormat="1" applyFont="1"/>
    <xf numFmtId="0" fontId="21" fillId="0" borderId="0" xfId="7" applyFont="1" applyBorder="1" applyAlignment="1">
      <alignment horizontal="center"/>
    </xf>
    <xf numFmtId="0" fontId="21" fillId="0" borderId="0" xfId="7" applyFont="1" applyFill="1" applyBorder="1" applyAlignment="1">
      <alignment horizontal="center"/>
    </xf>
    <xf numFmtId="165" fontId="21" fillId="0" borderId="0" xfId="7" applyNumberFormat="1" applyFont="1" applyBorder="1" applyAlignment="1">
      <alignment horizontal="right"/>
    </xf>
    <xf numFmtId="0" fontId="23" fillId="0" borderId="0" xfId="7" applyFont="1" applyAlignment="1">
      <alignment horizontal="left"/>
    </xf>
    <xf numFmtId="0" fontId="21" fillId="2" borderId="0" xfId="7" quotePrefix="1" applyFont="1" applyFill="1" applyBorder="1" applyAlignment="1">
      <alignment horizontal="left"/>
    </xf>
    <xf numFmtId="0" fontId="4" fillId="2" borderId="22" xfId="0" applyFont="1" applyFill="1" applyBorder="1" applyAlignment="1">
      <alignment horizontal="center"/>
    </xf>
    <xf numFmtId="0" fontId="4" fillId="2" borderId="0" xfId="0" applyFont="1" applyFill="1" applyAlignment="1">
      <alignment horizontal="right"/>
    </xf>
    <xf numFmtId="0" fontId="21" fillId="2" borderId="0" xfId="7" applyFont="1" applyFill="1" applyAlignment="1"/>
    <xf numFmtId="0" fontId="4" fillId="2" borderId="23" xfId="0" applyFont="1" applyFill="1" applyBorder="1" applyAlignment="1">
      <alignment horizontal="center"/>
    </xf>
    <xf numFmtId="0" fontId="4" fillId="2" borderId="1" xfId="0" applyFont="1" applyFill="1" applyBorder="1" applyAlignment="1">
      <alignment horizontal="right"/>
    </xf>
    <xf numFmtId="164" fontId="21" fillId="2" borderId="0" xfId="7" applyNumberFormat="1" applyFont="1" applyFill="1"/>
    <xf numFmtId="0" fontId="21" fillId="2" borderId="22" xfId="7" applyFont="1" applyFill="1" applyBorder="1" applyAlignment="1">
      <alignment horizontal="center"/>
    </xf>
    <xf numFmtId="0" fontId="23" fillId="0" borderId="0" xfId="7" applyFont="1"/>
    <xf numFmtId="0" fontId="21" fillId="0" borderId="0" xfId="7" applyFont="1" applyBorder="1"/>
    <xf numFmtId="165" fontId="21" fillId="0" borderId="0" xfId="7" applyNumberFormat="1" applyFont="1" applyBorder="1"/>
    <xf numFmtId="0" fontId="21" fillId="2" borderId="0" xfId="7" applyFont="1" applyFill="1"/>
    <xf numFmtId="0" fontId="26" fillId="0" borderId="0" xfId="7" applyFont="1" applyBorder="1"/>
    <xf numFmtId="1" fontId="27" fillId="0" borderId="0" xfId="7" applyNumberFormat="1" applyFont="1" applyBorder="1" applyAlignment="1">
      <alignment horizontal="center"/>
    </xf>
    <xf numFmtId="0" fontId="23" fillId="2" borderId="0" xfId="7" applyFont="1" applyFill="1"/>
    <xf numFmtId="0" fontId="21" fillId="0" borderId="0" xfId="7" applyFont="1" applyBorder="1" applyAlignment="1">
      <alignment horizontal="right"/>
    </xf>
    <xf numFmtId="0" fontId="21" fillId="0" borderId="0" xfId="7" quotePrefix="1" applyFont="1" applyBorder="1" applyAlignment="1">
      <alignment horizontal="right"/>
    </xf>
    <xf numFmtId="0" fontId="21" fillId="2" borderId="0" xfId="7" applyFont="1" applyFill="1" applyBorder="1" applyAlignment="1">
      <alignment horizontal="right"/>
    </xf>
    <xf numFmtId="0" fontId="21" fillId="2" borderId="0" xfId="7" applyFont="1" applyFill="1" applyBorder="1"/>
    <xf numFmtId="165" fontId="21" fillId="0" borderId="26" xfId="7" applyNumberFormat="1" applyFont="1" applyFill="1" applyBorder="1"/>
    <xf numFmtId="0" fontId="21" fillId="0" borderId="2" xfId="7" applyFont="1" applyBorder="1"/>
    <xf numFmtId="0" fontId="21" fillId="0" borderId="2" xfId="7" applyFont="1" applyBorder="1" applyAlignment="1">
      <alignment horizontal="center"/>
    </xf>
    <xf numFmtId="0" fontId="21" fillId="0" borderId="2" xfId="7" applyFont="1" applyBorder="1" applyAlignment="1">
      <alignment horizontal="left"/>
    </xf>
    <xf numFmtId="0" fontId="21" fillId="0" borderId="2" xfId="7" quotePrefix="1" applyFont="1" applyBorder="1" applyAlignment="1">
      <alignment horizontal="center"/>
    </xf>
    <xf numFmtId="165" fontId="21" fillId="0" borderId="2" xfId="7" applyNumberFormat="1" applyFont="1" applyBorder="1"/>
    <xf numFmtId="0" fontId="26" fillId="0" borderId="0" xfId="7" applyFont="1"/>
    <xf numFmtId="0" fontId="21" fillId="2" borderId="0" xfId="7" quotePrefix="1" applyFont="1" applyFill="1" applyBorder="1"/>
    <xf numFmtId="0" fontId="21" fillId="0" borderId="0" xfId="7" quotePrefix="1" applyFont="1" applyBorder="1" applyAlignment="1">
      <alignment horizontal="center"/>
    </xf>
    <xf numFmtId="0" fontId="21" fillId="0" borderId="0" xfId="7" quotePrefix="1" applyFont="1" applyAlignment="1">
      <alignment horizontal="center"/>
    </xf>
    <xf numFmtId="0" fontId="21" fillId="0" borderId="0" xfId="7" quotePrefix="1" applyFont="1" applyBorder="1"/>
    <xf numFmtId="0" fontId="4" fillId="0" borderId="0" xfId="0" quotePrefix="1" applyFont="1" applyAlignment="1">
      <alignment horizontal="center"/>
    </xf>
    <xf numFmtId="0" fontId="21" fillId="0" borderId="2" xfId="7" quotePrefix="1" applyFont="1" applyBorder="1"/>
    <xf numFmtId="165" fontId="21" fillId="0" borderId="28" xfId="7" applyNumberFormat="1" applyFont="1" applyBorder="1"/>
    <xf numFmtId="0" fontId="21" fillId="0" borderId="0" xfId="7" quotePrefix="1" applyFont="1" applyBorder="1" applyAlignment="1">
      <alignment horizontal="left"/>
    </xf>
    <xf numFmtId="0" fontId="21" fillId="0" borderId="0" xfId="7" quotePrefix="1" applyFont="1" applyFill="1" applyBorder="1" applyAlignment="1">
      <alignment horizontal="left"/>
    </xf>
    <xf numFmtId="165" fontId="21" fillId="0" borderId="2" xfId="7" applyNumberFormat="1" applyFont="1" applyFill="1" applyBorder="1"/>
    <xf numFmtId="165" fontId="21" fillId="0" borderId="0" xfId="7" applyNumberFormat="1" applyFont="1" applyFill="1" applyBorder="1"/>
    <xf numFmtId="0" fontId="29" fillId="0" borderId="0" xfId="7" applyFont="1" applyBorder="1" applyAlignment="1">
      <alignment horizontal="center"/>
    </xf>
    <xf numFmtId="0" fontId="29" fillId="0" borderId="0" xfId="7" applyFont="1" applyFill="1" applyBorder="1" applyAlignment="1">
      <alignment horizontal="center"/>
    </xf>
    <xf numFmtId="0" fontId="4" fillId="0" borderId="0" xfId="0" applyFont="1" applyFill="1" applyBorder="1"/>
    <xf numFmtId="0" fontId="1" fillId="0" borderId="0" xfId="0" applyFont="1"/>
    <xf numFmtId="0" fontId="21" fillId="0" borderId="0" xfId="7" applyFont="1" applyFill="1" applyBorder="1"/>
    <xf numFmtId="165" fontId="21" fillId="0" borderId="0" xfId="7" applyNumberFormat="1" applyFont="1" applyFill="1" applyBorder="1" applyAlignment="1">
      <alignment horizontal="right"/>
    </xf>
    <xf numFmtId="0" fontId="21" fillId="0" borderId="0" xfId="7" quotePrefix="1" applyFont="1" applyFill="1" applyBorder="1"/>
    <xf numFmtId="0" fontId="21" fillId="0" borderId="0" xfId="7" quotePrefix="1" applyFont="1" applyFill="1" applyBorder="1" applyAlignment="1">
      <alignment horizontal="center"/>
    </xf>
    <xf numFmtId="0" fontId="4" fillId="2" borderId="25" xfId="0" applyFont="1" applyFill="1" applyBorder="1"/>
    <xf numFmtId="0" fontId="4" fillId="2" borderId="30" xfId="0" applyFont="1" applyFill="1" applyBorder="1"/>
    <xf numFmtId="0" fontId="28" fillId="2" borderId="31" xfId="0" applyFont="1" applyFill="1" applyBorder="1"/>
    <xf numFmtId="0" fontId="4" fillId="2" borderId="27" xfId="0" applyFont="1" applyFill="1" applyBorder="1"/>
    <xf numFmtId="0" fontId="21" fillId="0" borderId="3" xfId="7" applyFont="1" applyBorder="1" applyAlignment="1">
      <alignment horizontal="center"/>
    </xf>
    <xf numFmtId="0" fontId="21" fillId="0" borderId="3" xfId="7" applyFont="1" applyFill="1" applyBorder="1" applyAlignment="1">
      <alignment horizontal="center"/>
    </xf>
    <xf numFmtId="0" fontId="14" fillId="0" borderId="0" xfId="0" applyFont="1" applyAlignment="1">
      <alignment vertical="center"/>
    </xf>
    <xf numFmtId="0" fontId="8" fillId="0" borderId="0" xfId="0" applyFont="1" applyAlignment="1">
      <alignment horizontal="left" vertical="center"/>
    </xf>
    <xf numFmtId="0" fontId="4" fillId="0" borderId="0" xfId="0" applyFont="1" applyAlignment="1">
      <alignment vertical="center"/>
    </xf>
    <xf numFmtId="2" fontId="4" fillId="3" borderId="7" xfId="0" applyNumberFormat="1" applyFont="1" applyFill="1" applyBorder="1" applyAlignment="1">
      <alignment horizontal="center"/>
    </xf>
    <xf numFmtId="164" fontId="4" fillId="3" borderId="7" xfId="0" applyNumberFormat="1" applyFont="1" applyFill="1" applyBorder="1" applyAlignment="1">
      <alignment horizontal="center"/>
    </xf>
    <xf numFmtId="2" fontId="4" fillId="4" borderId="7" xfId="0" applyNumberFormat="1" applyFont="1" applyFill="1" applyBorder="1" applyAlignment="1">
      <alignment horizontal="center"/>
    </xf>
    <xf numFmtId="164" fontId="4" fillId="4" borderId="7" xfId="0" applyNumberFormat="1" applyFont="1" applyFill="1" applyBorder="1" applyAlignment="1">
      <alignment horizontal="center"/>
    </xf>
    <xf numFmtId="1" fontId="4" fillId="4" borderId="7" xfId="0" applyNumberFormat="1" applyFont="1" applyFill="1" applyBorder="1" applyAlignment="1">
      <alignment horizontal="center"/>
    </xf>
    <xf numFmtId="1" fontId="4" fillId="3" borderId="8" xfId="0" applyNumberFormat="1" applyFont="1" applyFill="1" applyBorder="1" applyAlignment="1">
      <alignment horizontal="center"/>
    </xf>
    <xf numFmtId="1" fontId="4" fillId="3" borderId="21" xfId="0" applyNumberFormat="1" applyFont="1" applyFill="1" applyBorder="1" applyAlignment="1">
      <alignment horizontal="left"/>
    </xf>
    <xf numFmtId="0" fontId="0" fillId="3" borderId="9" xfId="0" applyFill="1" applyBorder="1" applyAlignment="1"/>
    <xf numFmtId="0" fontId="0" fillId="3" borderId="10" xfId="0" applyFill="1" applyBorder="1" applyAlignment="1"/>
    <xf numFmtId="0" fontId="19" fillId="0" borderId="0" xfId="7" applyFont="1" applyFill="1"/>
    <xf numFmtId="0" fontId="30" fillId="0" borderId="0" xfId="7" applyFont="1" applyFill="1" applyAlignment="1">
      <alignment horizontal="center"/>
    </xf>
    <xf numFmtId="0" fontId="30" fillId="0" borderId="0" xfId="0" applyFont="1" applyFill="1" applyAlignment="1">
      <alignment horizontal="center"/>
    </xf>
    <xf numFmtId="0" fontId="21" fillId="0" borderId="0" xfId="7" applyFont="1" applyFill="1"/>
    <xf numFmtId="0" fontId="21" fillId="0" borderId="0" xfId="7" applyFont="1" applyFill="1" applyAlignment="1">
      <alignment horizontal="center"/>
    </xf>
    <xf numFmtId="0" fontId="4" fillId="0" borderId="0" xfId="0" applyFont="1" applyFill="1"/>
    <xf numFmtId="0" fontId="21" fillId="4" borderId="0" xfId="7" applyFont="1" applyFill="1"/>
    <xf numFmtId="0" fontId="21" fillId="3" borderId="0" xfId="7" applyFont="1" applyFill="1"/>
    <xf numFmtId="0" fontId="4" fillId="3" borderId="8" xfId="0" applyFont="1" applyFill="1" applyBorder="1" applyAlignment="1"/>
    <xf numFmtId="14" fontId="4" fillId="3" borderId="7" xfId="0" applyNumberFormat="1" applyFont="1" applyFill="1" applyBorder="1" applyAlignment="1"/>
    <xf numFmtId="0" fontId="4" fillId="0" borderId="16" xfId="0" applyFont="1" applyBorder="1" applyAlignment="1">
      <alignment horizontal="right"/>
    </xf>
    <xf numFmtId="2" fontId="4" fillId="0" borderId="0" xfId="0" applyNumberFormat="1" applyFont="1" applyBorder="1"/>
    <xf numFmtId="0" fontId="4" fillId="0" borderId="18" xfId="0" applyFont="1" applyBorder="1" applyAlignment="1">
      <alignment horizontal="right"/>
    </xf>
    <xf numFmtId="0" fontId="4" fillId="0" borderId="32" xfId="0" applyFont="1" applyBorder="1"/>
    <xf numFmtId="0" fontId="4" fillId="0" borderId="33" xfId="0" applyFont="1" applyBorder="1"/>
    <xf numFmtId="0" fontId="4" fillId="0" borderId="32" xfId="0" applyFont="1" applyBorder="1" applyAlignment="1">
      <alignment horizontal="center"/>
    </xf>
    <xf numFmtId="0" fontId="5" fillId="0" borderId="0" xfId="0" quotePrefix="1" applyFont="1"/>
    <xf numFmtId="49" fontId="4" fillId="3" borderId="8" xfId="0" quotePrefix="1" applyNumberFormat="1" applyFont="1" applyFill="1" applyBorder="1" applyAlignment="1"/>
    <xf numFmtId="49" fontId="0" fillId="3" borderId="9" xfId="0" applyNumberFormat="1" applyFill="1" applyBorder="1" applyAlignment="1"/>
    <xf numFmtId="49" fontId="0" fillId="3" borderId="10" xfId="0" applyNumberFormat="1" applyFill="1" applyBorder="1" applyAlignment="1"/>
    <xf numFmtId="0" fontId="4" fillId="3" borderId="8" xfId="0" applyNumberFormat="1" applyFont="1" applyFill="1" applyBorder="1" applyAlignment="1"/>
    <xf numFmtId="0" fontId="0" fillId="3" borderId="9" xfId="0" applyNumberFormat="1" applyFill="1" applyBorder="1" applyAlignment="1"/>
    <xf numFmtId="0" fontId="0" fillId="3" borderId="10" xfId="0" applyNumberFormat="1" applyFill="1" applyBorder="1" applyAlignment="1"/>
    <xf numFmtId="0" fontId="4" fillId="4" borderId="8" xfId="0" applyNumberFormat="1" applyFont="1" applyFill="1" applyBorder="1" applyAlignment="1"/>
    <xf numFmtId="0" fontId="0" fillId="4" borderId="9" xfId="0" applyNumberFormat="1" applyFill="1" applyBorder="1" applyAlignment="1"/>
    <xf numFmtId="0" fontId="0" fillId="4" borderId="10" xfId="0" applyNumberFormat="1" applyFill="1" applyBorder="1" applyAlignment="1"/>
    <xf numFmtId="0" fontId="4" fillId="4" borderId="8" xfId="0" quotePrefix="1" applyNumberFormat="1" applyFont="1" applyFill="1" applyBorder="1" applyAlignment="1"/>
    <xf numFmtId="1" fontId="5" fillId="0" borderId="0" xfId="0" quotePrefix="1" applyNumberFormat="1" applyFont="1"/>
    <xf numFmtId="0" fontId="4" fillId="4" borderId="8" xfId="0" applyNumberFormat="1" applyFont="1" applyFill="1" applyBorder="1" applyAlignment="1">
      <alignment horizontal="left"/>
    </xf>
    <xf numFmtId="0" fontId="0" fillId="4" borderId="9" xfId="0" applyFill="1" applyBorder="1" applyAlignment="1">
      <alignment horizontal="left"/>
    </xf>
    <xf numFmtId="0" fontId="0" fillId="4" borderId="10" xfId="0" applyFill="1" applyBorder="1" applyAlignment="1">
      <alignment horizontal="left"/>
    </xf>
    <xf numFmtId="0" fontId="23" fillId="0" borderId="0" xfId="7" quotePrefix="1" applyFont="1"/>
    <xf numFmtId="14" fontId="4" fillId="3" borderId="7" xfId="0" applyNumberFormat="1" applyFont="1" applyFill="1" applyBorder="1"/>
    <xf numFmtId="0" fontId="21" fillId="4" borderId="25" xfId="7" applyFont="1" applyFill="1" applyBorder="1"/>
    <xf numFmtId="1" fontId="21" fillId="4" borderId="25" xfId="7" applyNumberFormat="1" applyFont="1" applyFill="1" applyBorder="1"/>
    <xf numFmtId="0" fontId="8" fillId="0" borderId="5" xfId="0" applyFont="1" applyBorder="1" applyAlignment="1">
      <alignment horizontal="center"/>
    </xf>
    <xf numFmtId="0" fontId="21" fillId="2" borderId="0" xfId="7" quotePrefix="1" applyFont="1" applyFill="1"/>
    <xf numFmtId="0" fontId="21" fillId="3" borderId="24" xfId="7" applyFont="1" applyFill="1" applyBorder="1" applyAlignment="1">
      <alignment horizontal="center"/>
    </xf>
    <xf numFmtId="165" fontId="21" fillId="3" borderId="25" xfId="7" applyNumberFormat="1" applyFont="1" applyFill="1" applyBorder="1"/>
    <xf numFmtId="0" fontId="4" fillId="6" borderId="0" xfId="0" applyFont="1" applyFill="1"/>
    <xf numFmtId="1" fontId="4" fillId="4" borderId="7" xfId="0" applyNumberFormat="1" applyFont="1" applyFill="1" applyBorder="1"/>
    <xf numFmtId="1" fontId="4" fillId="6" borderId="7" xfId="0" applyNumberFormat="1" applyFont="1" applyFill="1" applyBorder="1" applyAlignment="1">
      <alignment horizontal="center"/>
    </xf>
    <xf numFmtId="2" fontId="4" fillId="6" borderId="7" xfId="0" applyNumberFormat="1" applyFont="1" applyFill="1" applyBorder="1" applyAlignment="1">
      <alignment horizontal="center"/>
    </xf>
    <xf numFmtId="165" fontId="4" fillId="6" borderId="7" xfId="0" applyNumberFormat="1" applyFont="1" applyFill="1" applyBorder="1" applyAlignment="1">
      <alignment horizontal="center"/>
    </xf>
    <xf numFmtId="0" fontId="4" fillId="0" borderId="34" xfId="0" applyFont="1" applyBorder="1"/>
    <xf numFmtId="0" fontId="21" fillId="0" borderId="34" xfId="7" applyFont="1" applyBorder="1" applyAlignment="1">
      <alignment horizontal="right"/>
    </xf>
    <xf numFmtId="0" fontId="31" fillId="0" borderId="35" xfId="0" applyFont="1" applyBorder="1" applyAlignment="1">
      <alignment horizontal="center"/>
    </xf>
    <xf numFmtId="0" fontId="0" fillId="0" borderId="0" xfId="0"/>
    <xf numFmtId="0" fontId="4" fillId="0" borderId="0" xfId="0" applyFont="1"/>
    <xf numFmtId="0" fontId="21" fillId="0" borderId="0" xfId="7" applyFont="1"/>
    <xf numFmtId="0" fontId="21" fillId="0" borderId="0" xfId="7" applyFont="1" applyAlignment="1">
      <alignment horizontal="center"/>
    </xf>
    <xf numFmtId="0" fontId="21" fillId="0" borderId="0" xfId="7" applyFont="1" applyBorder="1" applyAlignment="1">
      <alignment horizontal="center"/>
    </xf>
    <xf numFmtId="0" fontId="21" fillId="0" borderId="0" xfId="7" applyFont="1" applyFill="1" applyBorder="1" applyAlignment="1">
      <alignment horizontal="center"/>
    </xf>
    <xf numFmtId="0" fontId="21" fillId="0" borderId="0" xfId="7" applyFont="1" applyAlignment="1">
      <alignment horizontal="right"/>
    </xf>
    <xf numFmtId="165" fontId="21" fillId="0" borderId="0" xfId="7" applyNumberFormat="1" applyFont="1"/>
    <xf numFmtId="0" fontId="23" fillId="0" borderId="0" xfId="7" applyFont="1"/>
    <xf numFmtId="0" fontId="5" fillId="0" borderId="0" xfId="0" applyFont="1"/>
    <xf numFmtId="0" fontId="28" fillId="6" borderId="25" xfId="7" applyFont="1" applyFill="1" applyBorder="1" applyAlignment="1">
      <alignment horizontal="left"/>
    </xf>
    <xf numFmtId="165" fontId="28" fillId="6" borderId="25" xfId="7" applyNumberFormat="1" applyFont="1" applyFill="1" applyBorder="1"/>
    <xf numFmtId="0" fontId="28" fillId="6" borderId="25" xfId="7" applyFont="1" applyFill="1" applyBorder="1"/>
    <xf numFmtId="165" fontId="21" fillId="6" borderId="27" xfId="7" applyNumberFormat="1" applyFont="1" applyFill="1" applyBorder="1"/>
    <xf numFmtId="165" fontId="28" fillId="6" borderId="25" xfId="0" applyNumberFormat="1" applyFont="1" applyFill="1" applyBorder="1"/>
    <xf numFmtId="165" fontId="21" fillId="6" borderId="29" xfId="7"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left"/>
    </xf>
    <xf numFmtId="14" fontId="0" fillId="0" borderId="0" xfId="0" applyNumberFormat="1" applyAlignment="1">
      <alignment horizontal="left"/>
    </xf>
    <xf numFmtId="0" fontId="0" fillId="0" borderId="38" xfId="0" applyBorder="1"/>
    <xf numFmtId="0" fontId="4" fillId="3" borderId="7" xfId="0" applyFont="1" applyFill="1" applyBorder="1"/>
    <xf numFmtId="165" fontId="4" fillId="3" borderId="7" xfId="0" applyNumberFormat="1" applyFont="1" applyFill="1" applyBorder="1" applyAlignment="1">
      <alignment horizontal="center"/>
    </xf>
    <xf numFmtId="0" fontId="4" fillId="3" borderId="11" xfId="0" applyFont="1" applyFill="1" applyBorder="1"/>
    <xf numFmtId="0" fontId="4" fillId="3" borderId="12" xfId="0" applyFont="1" applyFill="1" applyBorder="1"/>
    <xf numFmtId="0" fontId="4" fillId="3" borderId="13" xfId="0" applyFont="1" applyFill="1" applyBorder="1"/>
    <xf numFmtId="0" fontId="4" fillId="3" borderId="14" xfId="0" applyFont="1" applyFill="1" applyBorder="1"/>
    <xf numFmtId="0" fontId="4" fillId="3" borderId="0" xfId="0" applyFont="1" applyFill="1" applyBorder="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30" fillId="5" borderId="0" xfId="7" applyFont="1" applyFill="1" applyAlignment="1">
      <alignment horizontal="center"/>
    </xf>
    <xf numFmtId="0" fontId="0" fillId="0" borderId="0" xfId="0" applyAlignment="1">
      <alignment horizontal="center"/>
    </xf>
    <xf numFmtId="0" fontId="0" fillId="0" borderId="0" xfId="0" applyAlignment="1"/>
    <xf numFmtId="0" fontId="4" fillId="3" borderId="8" xfId="0" applyFont="1" applyFill="1" applyBorder="1" applyAlignment="1"/>
    <xf numFmtId="0" fontId="0" fillId="3" borderId="10" xfId="0" applyFill="1" applyBorder="1" applyAlignment="1"/>
    <xf numFmtId="0" fontId="4" fillId="0" borderId="6" xfId="0" applyFont="1" applyBorder="1" applyAlignment="1"/>
    <xf numFmtId="0" fontId="0" fillId="0" borderId="6" xfId="0" applyFont="1" applyBorder="1" applyAlignment="1"/>
    <xf numFmtId="0" fontId="8" fillId="0" borderId="0" xfId="0" applyFont="1" applyBorder="1" applyAlignment="1">
      <alignment horizontal="left"/>
    </xf>
    <xf numFmtId="0" fontId="8" fillId="0" borderId="4" xfId="0" applyFont="1" applyFill="1" applyBorder="1" applyAlignment="1">
      <alignment horizontal="left"/>
    </xf>
    <xf numFmtId="0" fontId="4" fillId="0" borderId="15" xfId="0" applyFont="1" applyBorder="1" applyAlignment="1">
      <alignment horizontal="center"/>
    </xf>
    <xf numFmtId="0" fontId="0" fillId="0" borderId="14" xfId="0" applyBorder="1" applyAlignment="1">
      <alignment horizontal="center"/>
    </xf>
    <xf numFmtId="0" fontId="30" fillId="5" borderId="0" xfId="0" applyFont="1" applyFill="1" applyAlignment="1">
      <alignment horizontal="center"/>
    </xf>
    <xf numFmtId="14" fontId="4" fillId="4" borderId="8" xfId="0" applyNumberFormat="1" applyFont="1" applyFill="1" applyBorder="1" applyAlignment="1"/>
    <xf numFmtId="0" fontId="0" fillId="4" borderId="10" xfId="0" applyFill="1" applyBorder="1" applyAlignment="1"/>
    <xf numFmtId="0" fontId="0" fillId="3" borderId="9" xfId="0" applyFill="1" applyBorder="1" applyAlignment="1"/>
    <xf numFmtId="0" fontId="4" fillId="4" borderId="8" xfId="0" applyFont="1" applyFill="1" applyBorder="1" applyAlignment="1"/>
    <xf numFmtId="0" fontId="0" fillId="4" borderId="9" xfId="0" applyFill="1" applyBorder="1" applyAlignment="1"/>
    <xf numFmtId="0" fontId="18" fillId="0" borderId="0" xfId="0" applyFont="1" applyBorder="1" applyAlignment="1">
      <alignment horizontal="left"/>
    </xf>
    <xf numFmtId="0" fontId="4" fillId="0" borderId="4" xfId="0" applyFont="1" applyBorder="1" applyAlignment="1"/>
    <xf numFmtId="0" fontId="0" fillId="0" borderId="4" xfId="0" applyFont="1" applyBorder="1" applyAlignment="1"/>
    <xf numFmtId="0" fontId="4" fillId="4" borderId="9" xfId="0" applyFont="1" applyFill="1" applyBorder="1" applyAlignment="1"/>
    <xf numFmtId="0" fontId="4" fillId="4" borderId="10" xfId="0" applyFont="1" applyFill="1" applyBorder="1" applyAlignment="1"/>
    <xf numFmtId="0" fontId="22" fillId="3" borderId="8" xfId="0" applyFont="1" applyFill="1" applyBorder="1" applyAlignment="1">
      <alignment horizontal="center"/>
    </xf>
    <xf numFmtId="0" fontId="5" fillId="0" borderId="0" xfId="0" applyFont="1" applyBorder="1" applyAlignment="1">
      <alignment wrapText="1"/>
    </xf>
    <xf numFmtId="0" fontId="16" fillId="0" borderId="0" xfId="0" applyFont="1" applyAlignment="1">
      <alignment wrapText="1"/>
    </xf>
    <xf numFmtId="0" fontId="4" fillId="0" borderId="0" xfId="0" applyFont="1" applyAlignment="1">
      <alignment wrapText="1"/>
    </xf>
    <xf numFmtId="0" fontId="0" fillId="0" borderId="0" xfId="0" applyAlignment="1">
      <alignment wrapText="1"/>
    </xf>
    <xf numFmtId="0" fontId="4" fillId="3" borderId="36" xfId="0" applyFont="1" applyFill="1" applyBorder="1" applyAlignment="1"/>
    <xf numFmtId="0" fontId="0" fillId="3" borderId="37" xfId="0" applyFill="1" applyBorder="1" applyAlignment="1"/>
    <xf numFmtId="0" fontId="21" fillId="0" borderId="0" xfId="7" applyFont="1" applyBorder="1" applyAlignment="1"/>
    <xf numFmtId="0" fontId="4" fillId="0" borderId="0" xfId="0" applyFont="1" applyBorder="1" applyAlignment="1"/>
    <xf numFmtId="14" fontId="21" fillId="4" borderId="8" xfId="7" applyNumberFormat="1" applyFont="1" applyFill="1" applyBorder="1" applyAlignment="1"/>
    <xf numFmtId="0" fontId="8" fillId="3" borderId="8" xfId="0" applyFont="1" applyFill="1" applyBorder="1" applyAlignment="1">
      <alignment horizontal="center"/>
    </xf>
    <xf numFmtId="0" fontId="24" fillId="2" borderId="0" xfId="0" applyFont="1" applyFill="1" applyAlignment="1">
      <alignment horizontal="center"/>
    </xf>
  </cellXfs>
  <cellStyles count="13">
    <cellStyle name="Komma 2" xfId="1"/>
    <cellStyle name="Procent 2" xfId="2"/>
    <cellStyle name="Procent 2 2" xfId="3"/>
    <cellStyle name="Procent 2 3" xfId="4"/>
    <cellStyle name="Procent 3" xfId="5"/>
    <cellStyle name="Procent 4" xfId="6"/>
    <cellStyle name="Standaard" xfId="0" builtinId="0"/>
    <cellStyle name="Standaard 2" xfId="7"/>
    <cellStyle name="Standaard 2 2" xfId="8"/>
    <cellStyle name="Standaard 2 3" xfId="9"/>
    <cellStyle name="Standaard 2 4" xfId="10"/>
    <cellStyle name="Standaard 3" xfId="11"/>
    <cellStyle name="Standaard 4" xfId="12"/>
  </cellStyles>
  <dxfs count="0"/>
  <tableStyles count="0" defaultTableStyle="TableStyleMedium2" defaultPivotStyle="PivotStyleLight16"/>
  <colors>
    <mruColors>
      <color rgb="FFFFFFCC"/>
      <color rgb="FFEAEAEA"/>
      <color rgb="FFEEEEEE"/>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722931</xdr:colOff>
      <xdr:row>0</xdr:row>
      <xdr:rowOff>0</xdr:rowOff>
    </xdr:from>
    <xdr:to>
      <xdr:col>5</xdr:col>
      <xdr:colOff>314719</xdr:colOff>
      <xdr:row>2</xdr:row>
      <xdr:rowOff>57150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47006" y="0"/>
          <a:ext cx="2315938" cy="438150"/>
        </a:xfrm>
        <a:prstGeom prst="rect">
          <a:avLst/>
        </a:prstGeom>
      </xdr:spPr>
    </xdr:pic>
    <xdr:clientData/>
  </xdr:twoCellAnchor>
  <xdr:twoCellAnchor editAs="oneCell">
    <xdr:from>
      <xdr:col>0</xdr:col>
      <xdr:colOff>152400</xdr:colOff>
      <xdr:row>0</xdr:row>
      <xdr:rowOff>0</xdr:rowOff>
    </xdr:from>
    <xdr:to>
      <xdr:col>1</xdr:col>
      <xdr:colOff>514350</xdr:colOff>
      <xdr:row>2</xdr:row>
      <xdr:rowOff>150254</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523875" cy="531254"/>
        </a:xfrm>
        <a:prstGeom prst="rect">
          <a:avLst/>
        </a:prstGeom>
      </xdr:spPr>
    </xdr:pic>
    <xdr:clientData/>
  </xdr:twoCellAnchor>
  <xdr:oneCellAnchor>
    <xdr:from>
      <xdr:col>6</xdr:col>
      <xdr:colOff>180976</xdr:colOff>
      <xdr:row>21</xdr:row>
      <xdr:rowOff>85725</xdr:rowOff>
    </xdr:from>
    <xdr:ext cx="4495800" cy="4053546"/>
    <xdr:sp macro="" textlink="">
      <xdr:nvSpPr>
        <xdr:cNvPr id="12" name="Tekstvak 11"/>
        <xdr:cNvSpPr txBox="1"/>
      </xdr:nvSpPr>
      <xdr:spPr>
        <a:xfrm>
          <a:off x="5638801" y="4086225"/>
          <a:ext cx="4495800" cy="4053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a:solidFill>
                <a:schemeClr val="accent1"/>
              </a:solidFill>
            </a:rPr>
            <a:t>Copyright (c) 2014,</a:t>
          </a:r>
          <a:r>
            <a:rPr lang="nl-NL" baseline="0">
              <a:solidFill>
                <a:schemeClr val="accent1"/>
              </a:solidFill>
            </a:rPr>
            <a:t> </a:t>
          </a:r>
          <a:r>
            <a:rPr lang="nl-NL">
              <a:solidFill>
                <a:schemeClr val="accent1"/>
              </a:solidFill>
            </a:rPr>
            <a:t>vAConsult,</a:t>
          </a:r>
          <a:r>
            <a:rPr lang="nl-NL" baseline="0">
              <a:solidFill>
                <a:schemeClr val="accent1"/>
              </a:solidFill>
            </a:rPr>
            <a:t> The Netherlands</a:t>
          </a:r>
        </a:p>
        <a:p>
          <a:endParaRPr lang="nl-NL">
            <a:solidFill>
              <a:schemeClr val="accent1"/>
            </a:solidFill>
          </a:endParaRPr>
        </a:p>
        <a:p>
          <a:r>
            <a:rPr lang="nl-NL">
              <a:solidFill>
                <a:schemeClr val="accent1"/>
              </a:solidFill>
            </a:rPr>
            <a:t>Permission is hereby granted, free of charge, to any person obtaining a copy</a:t>
          </a:r>
          <a:br>
            <a:rPr lang="nl-NL">
              <a:solidFill>
                <a:schemeClr val="accent1"/>
              </a:solidFill>
            </a:rPr>
          </a:br>
          <a:r>
            <a:rPr lang="nl-NL">
              <a:solidFill>
                <a:schemeClr val="accent1"/>
              </a:solidFill>
            </a:rPr>
            <a:t>of this software and associated documentation files (the "Software"), to deal</a:t>
          </a:r>
          <a:br>
            <a:rPr lang="nl-NL">
              <a:solidFill>
                <a:schemeClr val="accent1"/>
              </a:solidFill>
            </a:rPr>
          </a:br>
          <a:r>
            <a:rPr lang="nl-NL">
              <a:solidFill>
                <a:schemeClr val="accent1"/>
              </a:solidFill>
            </a:rPr>
            <a:t>in the Software without restriction, including without limitation the rights</a:t>
          </a:r>
          <a:br>
            <a:rPr lang="nl-NL">
              <a:solidFill>
                <a:schemeClr val="accent1"/>
              </a:solidFill>
            </a:rPr>
          </a:br>
          <a:r>
            <a:rPr lang="nl-NL">
              <a:solidFill>
                <a:schemeClr val="accent1"/>
              </a:solidFill>
            </a:rPr>
            <a:t>to use, copy, modify, merge, publish, distribute, sublicense, and/or sell</a:t>
          </a:r>
          <a:br>
            <a:rPr lang="nl-NL">
              <a:solidFill>
                <a:schemeClr val="accent1"/>
              </a:solidFill>
            </a:rPr>
          </a:br>
          <a:r>
            <a:rPr lang="nl-NL">
              <a:solidFill>
                <a:schemeClr val="accent1"/>
              </a:solidFill>
            </a:rPr>
            <a:t>copies of the Software, and to permit persons to whom the Software is</a:t>
          </a:r>
          <a:br>
            <a:rPr lang="nl-NL">
              <a:solidFill>
                <a:schemeClr val="accent1"/>
              </a:solidFill>
            </a:rPr>
          </a:br>
          <a:r>
            <a:rPr lang="nl-NL">
              <a:solidFill>
                <a:schemeClr val="accent1"/>
              </a:solidFill>
            </a:rPr>
            <a:t>furnished to do so, subject to the following conditions:</a:t>
          </a:r>
        </a:p>
        <a:p>
          <a:endParaRPr lang="nl-NL">
            <a:solidFill>
              <a:schemeClr val="accent1"/>
            </a:solidFill>
          </a:endParaRPr>
        </a:p>
        <a:p>
          <a:r>
            <a:rPr lang="nl-NL">
              <a:solidFill>
                <a:schemeClr val="accent1"/>
              </a:solidFill>
            </a:rPr>
            <a:t>The above copyright notice and this permission notice shall be included in</a:t>
          </a:r>
          <a:br>
            <a:rPr lang="nl-NL">
              <a:solidFill>
                <a:schemeClr val="accent1"/>
              </a:solidFill>
            </a:rPr>
          </a:br>
          <a:r>
            <a:rPr lang="nl-NL">
              <a:solidFill>
                <a:schemeClr val="accent1"/>
              </a:solidFill>
            </a:rPr>
            <a:t>all copies or substantial portions of the Software.</a:t>
          </a:r>
        </a:p>
        <a:p>
          <a:endParaRPr lang="nl-NL">
            <a:solidFill>
              <a:schemeClr val="accent1"/>
            </a:solidFill>
          </a:endParaRPr>
        </a:p>
        <a:p>
          <a:r>
            <a:rPr lang="nl-NL">
              <a:solidFill>
                <a:schemeClr val="accent1"/>
              </a:solidFil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p>
        <a:p>
          <a:endParaRPr lang="nl-NL" sz="1100"/>
        </a:p>
      </xdr:txBody>
    </xdr:sp>
    <xdr:clientData/>
  </xdr:oneCellAnchor>
  <xdr:oneCellAnchor>
    <xdr:from>
      <xdr:col>0</xdr:col>
      <xdr:colOff>152400</xdr:colOff>
      <xdr:row>10</xdr:row>
      <xdr:rowOff>47626</xdr:rowOff>
    </xdr:from>
    <xdr:ext cx="5229225" cy="7141314"/>
    <xdr:sp macro="" textlink="">
      <xdr:nvSpPr>
        <xdr:cNvPr id="2" name="Tekstvak 1"/>
        <xdr:cNvSpPr txBox="1"/>
      </xdr:nvSpPr>
      <xdr:spPr>
        <a:xfrm>
          <a:off x="152400" y="1952626"/>
          <a:ext cx="5229225" cy="7141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ct val="115000"/>
            </a:lnSpc>
            <a:spcAft>
              <a:spcPts val="300"/>
            </a:spcAft>
          </a:pPr>
          <a:r>
            <a:rPr lang="en-GB" sz="1100" b="1" i="1">
              <a:effectLst/>
              <a:latin typeface="+mn-lt"/>
              <a:ea typeface="Calibri"/>
              <a:cs typeface="Times New Roman"/>
            </a:rPr>
            <a:t>Overall procedure for a space heater package:</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hot water storage tank (TD-HWST)</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hot water storage tank (PD-HWST), using the data in the technical document (TD-HWST)</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solar device for space and combination heater (TD-SH-SD)</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solar device for space and combination heater (PD-SH-PA), using the data in the technical document (TD-SH-PA)</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space heater package (TD-SH-PA), using the data in the technical document of the hot water storage tank (TD-HWST) and the solar device for space and combination heater or their product fiches</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space heater package (PD-SH-PA), using the data in the product fiche of the hot water storage tank (PD-HWST) and the solar device for space and combination heater</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package energy label, based on the label class determined in the product fiche of the package (PD-SH-PA)</a:t>
          </a:r>
          <a:endParaRPr lang="nl-NL" sz="1800">
            <a:effectLst/>
            <a:latin typeface="+mn-lt"/>
            <a:ea typeface="Calibri"/>
            <a:cs typeface="Times New Roman"/>
          </a:endParaRPr>
        </a:p>
        <a:p>
          <a:pPr>
            <a:lnSpc>
              <a:spcPct val="115000"/>
            </a:lnSpc>
            <a:spcAft>
              <a:spcPts val="300"/>
            </a:spcAft>
          </a:pPr>
          <a:r>
            <a:rPr lang="en-GB" sz="1100" b="1" i="1">
              <a:effectLst/>
              <a:latin typeface="+mn-lt"/>
              <a:ea typeface="Calibri"/>
              <a:cs typeface="Times New Roman"/>
            </a:rPr>
            <a:t>Notes:</a:t>
          </a:r>
          <a:endParaRPr lang="nl-NL" sz="1800">
            <a:effectLst/>
            <a:latin typeface="+mn-lt"/>
            <a:ea typeface="Calibri"/>
            <a:cs typeface="Times New Roman"/>
          </a:endParaRPr>
        </a:p>
        <a:p>
          <a:pPr marL="342900" lvl="0" indent="-342900">
            <a:lnSpc>
              <a:spcPct val="115000"/>
            </a:lnSpc>
            <a:spcAft>
              <a:spcPts val="300"/>
            </a:spcAft>
            <a:buFont typeface="Symbol"/>
            <a:buChar char=""/>
          </a:pPr>
          <a:r>
            <a:rPr lang="en-GB" sz="1100">
              <a:effectLst/>
              <a:latin typeface="+mn-lt"/>
              <a:ea typeface="Calibri"/>
              <a:cs typeface="Times New Roman"/>
            </a:rPr>
            <a:t>If one or more components of the package are purchased from another supplier, preferably the documentation of those components should be copied to the corresponding worksheets in this workbook to preserve the automation of the worksheets.</a:t>
          </a:r>
        </a:p>
        <a:p>
          <a:pPr marL="342900" lvl="0" indent="-342900">
            <a:lnSpc>
              <a:spcPct val="115000"/>
            </a:lnSpc>
            <a:spcAft>
              <a:spcPts val="300"/>
            </a:spcAft>
            <a:buFont typeface="Symbol"/>
            <a:buChar char=""/>
          </a:pPr>
          <a:r>
            <a:rPr lang="en-GB" sz="1100">
              <a:effectLst/>
              <a:latin typeface="+mn-lt"/>
              <a:ea typeface="Calibri"/>
              <a:cs typeface="Times New Roman"/>
            </a:rPr>
            <a:t>If the technical documents of one or more components of the package are not available, you can use the product fiche to enter the data in the technical document. Enter in the reference to that technical document: ‘not available’.</a:t>
          </a:r>
        </a:p>
        <a:p>
          <a:pPr marL="342900" lvl="0" indent="-342900">
            <a:lnSpc>
              <a:spcPct val="115000"/>
            </a:lnSpc>
            <a:spcAft>
              <a:spcPts val="300"/>
            </a:spcAft>
            <a:buFont typeface="Symbol"/>
            <a:buChar char=""/>
          </a:pPr>
          <a:r>
            <a:rPr lang="en-GB" sz="1100">
              <a:effectLst/>
              <a:latin typeface="+mn-lt"/>
              <a:ea typeface="Calibri"/>
              <a:cs typeface="Times New Roman"/>
            </a:rPr>
            <a:t>The automation assumes that the product fiches are completed based on the data in the technical documents. If the underlying technical documents of a package are not available, the data from the corresponding product fiches should be entered in the package technical document.</a:t>
          </a:r>
        </a:p>
        <a:p>
          <a:pPr marL="342900" lvl="0" indent="-342900">
            <a:lnSpc>
              <a:spcPct val="115000"/>
            </a:lnSpc>
            <a:spcAft>
              <a:spcPts val="300"/>
            </a:spcAft>
            <a:buFont typeface="Symbol"/>
            <a:buChar char=""/>
          </a:pPr>
          <a:r>
            <a:rPr lang="en-GB" sz="1100">
              <a:effectLst/>
              <a:latin typeface="+mn-lt"/>
              <a:ea typeface="Calibri"/>
              <a:cs typeface="Times New Roman"/>
            </a:rPr>
            <a:t>Although the workbook is prepared with the at most care, errors cannot be ruled out. If so, please report those errors to vaconsult@vaconsult.net. </a:t>
          </a:r>
        </a:p>
        <a:p>
          <a:pPr marL="342900" lvl="0" indent="-342900">
            <a:lnSpc>
              <a:spcPct val="115000"/>
            </a:lnSpc>
            <a:spcAft>
              <a:spcPts val="300"/>
            </a:spcAft>
            <a:buFont typeface="Symbol"/>
            <a:buChar char=""/>
          </a:pPr>
          <a:r>
            <a:rPr lang="en-GB" sz="1100">
              <a:effectLst/>
              <a:latin typeface="+mn-lt"/>
              <a:ea typeface="Calibri"/>
              <a:cs typeface="Times New Roman"/>
            </a:rPr>
            <a:t>It goes without saying that vAConsult cannot be held liable for any damages arising from the use of this software</a:t>
          </a:r>
        </a:p>
        <a:p>
          <a:endParaRPr lang="nl-NL" sz="1100"/>
        </a:p>
      </xdr:txBody>
    </xdr:sp>
    <xdr:clientData/>
  </xdr:oneCellAnchor>
  <xdr:twoCellAnchor editAs="oneCell">
    <xdr:from>
      <xdr:col>6</xdr:col>
      <xdr:colOff>152400</xdr:colOff>
      <xdr:row>10</xdr:row>
      <xdr:rowOff>66675</xdr:rowOff>
    </xdr:from>
    <xdr:to>
      <xdr:col>13</xdr:col>
      <xdr:colOff>476250</xdr:colOff>
      <xdr:row>20</xdr:row>
      <xdr:rowOff>125576</xdr:rowOff>
    </xdr:to>
    <xdr:pic>
      <xdr:nvPicPr>
        <xdr:cNvPr id="5" name="Afbeelding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10225" y="1971675"/>
          <a:ext cx="4591050" cy="1963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20</xdr:row>
      <xdr:rowOff>47624</xdr:rowOff>
    </xdr:from>
    <xdr:to>
      <xdr:col>8</xdr:col>
      <xdr:colOff>957263</xdr:colOff>
      <xdr:row>22</xdr:row>
      <xdr:rowOff>123824</xdr:rowOff>
    </xdr:to>
    <xdr:sp macro="" textlink="">
      <xdr:nvSpPr>
        <xdr:cNvPr id="2" name="Tekstvak 1"/>
        <xdr:cNvSpPr txBox="1"/>
      </xdr:nvSpPr>
      <xdr:spPr>
        <a:xfrm>
          <a:off x="3468688" y="2762249"/>
          <a:ext cx="1925638" cy="37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600"/>
            <a:t>1) HS=</a:t>
          </a:r>
          <a:r>
            <a:rPr lang="nl-NL" sz="600" baseline="0"/>
            <a:t> Harmonized standard. If not available, specify method according to PUB 2014/C 207/02 or /03 and specify subsection.</a:t>
          </a:r>
          <a:endParaRPr lang="nl-NL" sz="600"/>
        </a:p>
      </xdr:txBody>
    </xdr:sp>
    <xdr:clientData/>
  </xdr:twoCellAnchor>
  <xdr:twoCellAnchor>
    <xdr:from>
      <xdr:col>1</xdr:col>
      <xdr:colOff>17318</xdr:colOff>
      <xdr:row>23</xdr:row>
      <xdr:rowOff>1</xdr:rowOff>
    </xdr:from>
    <xdr:to>
      <xdr:col>8</xdr:col>
      <xdr:colOff>736023</xdr:colOff>
      <xdr:row>27</xdr:row>
      <xdr:rowOff>103909</xdr:rowOff>
    </xdr:to>
    <xdr:sp macro="" textlink="">
      <xdr:nvSpPr>
        <xdr:cNvPr id="3" name="Tekstvak 2"/>
        <xdr:cNvSpPr txBox="1"/>
      </xdr:nvSpPr>
      <xdr:spPr>
        <a:xfrm>
          <a:off x="372341" y="3316433"/>
          <a:ext cx="4805796" cy="727362"/>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xdr:col>
      <xdr:colOff>22513</xdr:colOff>
      <xdr:row>29</xdr:row>
      <xdr:rowOff>57151</xdr:rowOff>
    </xdr:from>
    <xdr:to>
      <xdr:col>8</xdr:col>
      <xdr:colOff>741218</xdr:colOff>
      <xdr:row>34</xdr:row>
      <xdr:rowOff>5195</xdr:rowOff>
    </xdr:to>
    <xdr:sp macro="" textlink="">
      <xdr:nvSpPr>
        <xdr:cNvPr id="4" name="Tekstvak 3"/>
        <xdr:cNvSpPr txBox="1"/>
      </xdr:nvSpPr>
      <xdr:spPr>
        <a:xfrm>
          <a:off x="377536" y="4308765"/>
          <a:ext cx="4805796" cy="727362"/>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5</xdr:col>
      <xdr:colOff>19050</xdr:colOff>
      <xdr:row>36</xdr:row>
      <xdr:rowOff>27710</xdr:rowOff>
    </xdr:from>
    <xdr:to>
      <xdr:col>8</xdr:col>
      <xdr:colOff>736022</xdr:colOff>
      <xdr:row>40</xdr:row>
      <xdr:rowOff>43295</xdr:rowOff>
    </xdr:to>
    <xdr:sp macro="" textlink="">
      <xdr:nvSpPr>
        <xdr:cNvPr id="5" name="Tekstvak 4"/>
        <xdr:cNvSpPr txBox="1"/>
      </xdr:nvSpPr>
      <xdr:spPr>
        <a:xfrm>
          <a:off x="3084368" y="5370369"/>
          <a:ext cx="2093768" cy="639040"/>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398318</xdr:colOff>
      <xdr:row>23</xdr:row>
      <xdr:rowOff>34636</xdr:rowOff>
    </xdr:from>
    <xdr:to>
      <xdr:col>7</xdr:col>
      <xdr:colOff>744682</xdr:colOff>
      <xdr:row>25</xdr:row>
      <xdr:rowOff>125557</xdr:rowOff>
    </xdr:to>
    <xdr:sp macro="" textlink="">
      <xdr:nvSpPr>
        <xdr:cNvPr id="2" name="Tekstvak 1"/>
        <xdr:cNvSpPr txBox="1"/>
      </xdr:nvSpPr>
      <xdr:spPr>
        <a:xfrm>
          <a:off x="3368386" y="3706091"/>
          <a:ext cx="1879023"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600"/>
            <a:t>1) HS=</a:t>
          </a:r>
          <a:r>
            <a:rPr lang="nl-NL" sz="600" baseline="0"/>
            <a:t> Harmonized standard. If not available, specify method according to PUB 2014/C 207/02 or /03 and specify subsection.</a:t>
          </a:r>
          <a:endParaRPr lang="nl-NL" sz="600"/>
        </a:p>
      </xdr:txBody>
    </xdr:sp>
    <xdr:clientData/>
  </xdr:twoCellAnchor>
  <xdr:twoCellAnchor>
    <xdr:from>
      <xdr:col>1</xdr:col>
      <xdr:colOff>34636</xdr:colOff>
      <xdr:row>26</xdr:row>
      <xdr:rowOff>17319</xdr:rowOff>
    </xdr:from>
    <xdr:to>
      <xdr:col>7</xdr:col>
      <xdr:colOff>744682</xdr:colOff>
      <xdr:row>30</xdr:row>
      <xdr:rowOff>121227</xdr:rowOff>
    </xdr:to>
    <xdr:sp macro="" textlink="">
      <xdr:nvSpPr>
        <xdr:cNvPr id="3" name="Tekstvak 2"/>
        <xdr:cNvSpPr txBox="1"/>
      </xdr:nvSpPr>
      <xdr:spPr>
        <a:xfrm>
          <a:off x="441613" y="4182342"/>
          <a:ext cx="4805796" cy="727362"/>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xdr:col>
      <xdr:colOff>13854</xdr:colOff>
      <xdr:row>32</xdr:row>
      <xdr:rowOff>48491</xdr:rowOff>
    </xdr:from>
    <xdr:to>
      <xdr:col>7</xdr:col>
      <xdr:colOff>736023</xdr:colOff>
      <xdr:row>36</xdr:row>
      <xdr:rowOff>152399</xdr:rowOff>
    </xdr:to>
    <xdr:sp macro="" textlink="">
      <xdr:nvSpPr>
        <xdr:cNvPr id="4" name="Tekstvak 3"/>
        <xdr:cNvSpPr txBox="1"/>
      </xdr:nvSpPr>
      <xdr:spPr>
        <a:xfrm>
          <a:off x="420831" y="5148696"/>
          <a:ext cx="4817919" cy="727362"/>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4</xdr:col>
      <xdr:colOff>36368</xdr:colOff>
      <xdr:row>39</xdr:row>
      <xdr:rowOff>10391</xdr:rowOff>
    </xdr:from>
    <xdr:to>
      <xdr:col>7</xdr:col>
      <xdr:colOff>762000</xdr:colOff>
      <xdr:row>42</xdr:row>
      <xdr:rowOff>147205</xdr:rowOff>
    </xdr:to>
    <xdr:sp macro="" textlink="">
      <xdr:nvSpPr>
        <xdr:cNvPr id="5" name="Tekstvak 4"/>
        <xdr:cNvSpPr txBox="1"/>
      </xdr:nvSpPr>
      <xdr:spPr>
        <a:xfrm>
          <a:off x="3006436" y="5863936"/>
          <a:ext cx="2258291" cy="604405"/>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44</xdr:row>
      <xdr:rowOff>19268</xdr:rowOff>
    </xdr:from>
    <xdr:ext cx="4222752" cy="569550"/>
    <xdr:sp macro="" textlink="">
      <xdr:nvSpPr>
        <xdr:cNvPr id="2" name="Tekstvak 1"/>
        <xdr:cNvSpPr txBox="1"/>
      </xdr:nvSpPr>
      <xdr:spPr>
        <a:xfrm>
          <a:off x="0" y="6572468"/>
          <a:ext cx="4222752" cy="56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oneCellAnchor>
    <xdr:from>
      <xdr:col>21</xdr:col>
      <xdr:colOff>147204</xdr:colOff>
      <xdr:row>29</xdr:row>
      <xdr:rowOff>34636</xdr:rowOff>
    </xdr:from>
    <xdr:ext cx="291170" cy="342786"/>
    <xdr:sp macro="" textlink="">
      <xdr:nvSpPr>
        <xdr:cNvPr id="4" name="Tekstvak 3"/>
        <xdr:cNvSpPr txBox="1"/>
      </xdr:nvSpPr>
      <xdr:spPr>
        <a:xfrm>
          <a:off x="5836227" y="4372841"/>
          <a:ext cx="29117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600">
              <a:solidFill>
                <a:schemeClr val="tx1"/>
              </a:solidFill>
              <a:effectLst/>
              <a:latin typeface="+mn-lt"/>
              <a:ea typeface="+mn-ea"/>
              <a:cs typeface="+mn-cs"/>
            </a:rPr>
            <a:t>X</a:t>
          </a:r>
        </a:p>
      </xdr:txBody>
    </xdr:sp>
    <xdr:clientData/>
  </xdr:oneCellAnchor>
  <xdr:oneCellAnchor>
    <xdr:from>
      <xdr:col>21</xdr:col>
      <xdr:colOff>143741</xdr:colOff>
      <xdr:row>31</xdr:row>
      <xdr:rowOff>83128</xdr:rowOff>
    </xdr:from>
    <xdr:ext cx="291170" cy="342786"/>
    <xdr:sp macro="" textlink="">
      <xdr:nvSpPr>
        <xdr:cNvPr id="5" name="Tekstvak 4"/>
        <xdr:cNvSpPr txBox="1"/>
      </xdr:nvSpPr>
      <xdr:spPr>
        <a:xfrm>
          <a:off x="5832764" y="4733060"/>
          <a:ext cx="29117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600">
              <a:solidFill>
                <a:schemeClr val="tx1"/>
              </a:solidFill>
              <a:effectLst/>
              <a:latin typeface="+mn-lt"/>
              <a:ea typeface="+mn-ea"/>
              <a:cs typeface="+mn-cs"/>
            </a:rPr>
            <a:t>X</a:t>
          </a:r>
        </a:p>
      </xdr:txBody>
    </xdr:sp>
    <xdr:clientData/>
  </xdr:oneCellAnchor>
  <xdr:twoCellAnchor>
    <xdr:from>
      <xdr:col>24</xdr:col>
      <xdr:colOff>857250</xdr:colOff>
      <xdr:row>30</xdr:row>
      <xdr:rowOff>121227</xdr:rowOff>
    </xdr:from>
    <xdr:to>
      <xdr:col>28</xdr:col>
      <xdr:colOff>467591</xdr:colOff>
      <xdr:row>32</xdr:row>
      <xdr:rowOff>51955</xdr:rowOff>
    </xdr:to>
    <xdr:cxnSp macro="">
      <xdr:nvCxnSpPr>
        <xdr:cNvPr id="7" name="Rechte verbindingslijn met pijl 6"/>
        <xdr:cNvCxnSpPr/>
      </xdr:nvCxnSpPr>
      <xdr:spPr>
        <a:xfrm>
          <a:off x="8052955" y="5048250"/>
          <a:ext cx="2234045" cy="242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17319</xdr:colOff>
      <xdr:row>30</xdr:row>
      <xdr:rowOff>25977</xdr:rowOff>
    </xdr:from>
    <xdr:to>
      <xdr:col>16</xdr:col>
      <xdr:colOff>116596</xdr:colOff>
      <xdr:row>37</xdr:row>
      <xdr:rowOff>102318</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9" y="4953000"/>
          <a:ext cx="4212345" cy="116738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showGridLines="0" tabSelected="1" workbookViewId="0">
      <selection activeCell="C50" sqref="C50"/>
    </sheetView>
  </sheetViews>
  <sheetFormatPr defaultRowHeight="15"/>
  <cols>
    <col min="1" max="1" width="2.42578125" customWidth="1"/>
    <col min="2" max="2" width="10.42578125" customWidth="1"/>
    <col min="3" max="3" width="19" bestFit="1" customWidth="1"/>
    <col min="4" max="4" width="24" bestFit="1" customWidth="1"/>
    <col min="5" max="5" width="16.85546875" bestFit="1" customWidth="1"/>
    <col min="15" max="15" width="19" bestFit="1" customWidth="1"/>
    <col min="16" max="16" width="24" bestFit="1" customWidth="1"/>
    <col min="17" max="17" width="10.140625" bestFit="1" customWidth="1"/>
  </cols>
  <sheetData>
    <row r="1" spans="2:5" s="191" customFormat="1"/>
    <row r="2" spans="2:5" s="191" customFormat="1"/>
    <row r="3" spans="2:5" s="191" customFormat="1"/>
    <row r="4" spans="2:5">
      <c r="B4" s="210" t="s">
        <v>241</v>
      </c>
      <c r="C4" s="210" t="s">
        <v>247</v>
      </c>
      <c r="D4" s="210"/>
      <c r="E4" s="210"/>
    </row>
    <row r="5" spans="2:5">
      <c r="B5" t="s">
        <v>242</v>
      </c>
      <c r="C5" s="209">
        <v>42035</v>
      </c>
    </row>
    <row r="6" spans="2:5">
      <c r="B6" t="s">
        <v>243</v>
      </c>
      <c r="C6" t="s">
        <v>244</v>
      </c>
    </row>
    <row r="7" spans="2:5" s="191" customFormat="1">
      <c r="B7" s="191" t="s">
        <v>248</v>
      </c>
      <c r="C7" s="191" t="s">
        <v>249</v>
      </c>
    </row>
    <row r="8" spans="2:5">
      <c r="B8" t="s">
        <v>12</v>
      </c>
      <c r="C8" t="s">
        <v>245</v>
      </c>
    </row>
    <row r="9" spans="2:5">
      <c r="C9" t="s">
        <v>246</v>
      </c>
    </row>
    <row r="10" spans="2:5" s="191" customFormat="1"/>
    <row r="21" spans="2:5" s="191" customFormat="1">
      <c r="B21"/>
      <c r="C21"/>
      <c r="D21"/>
      <c r="E21"/>
    </row>
    <row r="22" spans="2:5" s="191" customFormat="1">
      <c r="B22"/>
      <c r="C22"/>
      <c r="D22"/>
      <c r="E22"/>
    </row>
    <row r="23" spans="2:5" s="191" customFormat="1">
      <c r="B23"/>
      <c r="C23"/>
      <c r="D23"/>
      <c r="E23"/>
    </row>
    <row r="24" spans="2:5" s="191" customFormat="1">
      <c r="B24"/>
      <c r="C24"/>
      <c r="D24"/>
      <c r="E24"/>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110" zoomScaleNormal="110" workbookViewId="0">
      <selection activeCell="K34" sqref="K34"/>
    </sheetView>
  </sheetViews>
  <sheetFormatPr defaultRowHeight="12" customHeight="1"/>
  <cols>
    <col min="1" max="1" width="5.28515625" style="16" bestFit="1" customWidth="1"/>
    <col min="2" max="2" width="8.42578125" style="1" customWidth="1"/>
    <col min="3" max="3" width="15.5703125" style="1" customWidth="1"/>
    <col min="4" max="4" width="10.7109375" style="1" bestFit="1" customWidth="1"/>
    <col min="5" max="5" width="5.85546875" style="1" customWidth="1"/>
    <col min="6" max="6" width="6.140625" style="1" bestFit="1" customWidth="1"/>
    <col min="7" max="8" width="7.28515625" style="1" customWidth="1"/>
    <col min="9" max="9" width="14.7109375" style="1" customWidth="1"/>
    <col min="10" max="10" width="3.5703125" style="1" customWidth="1"/>
    <col min="11" max="11" width="22.85546875" style="1" customWidth="1"/>
    <col min="12" max="14" width="7.28515625" style="1" customWidth="1"/>
    <col min="15" max="16384" width="9.140625" style="1"/>
  </cols>
  <sheetData>
    <row r="1" spans="1:13" ht="15">
      <c r="B1" s="222" t="s">
        <v>206</v>
      </c>
      <c r="C1" s="223"/>
      <c r="D1" s="223"/>
      <c r="E1" s="223"/>
      <c r="F1" s="223"/>
      <c r="G1" s="223"/>
      <c r="H1" s="223"/>
      <c r="I1" s="224"/>
    </row>
    <row r="2" spans="1:13" ht="12" customHeight="1">
      <c r="I2" s="23" t="s">
        <v>60</v>
      </c>
    </row>
    <row r="3" spans="1:13" ht="15.75">
      <c r="B3" s="12" t="s">
        <v>0</v>
      </c>
      <c r="K3"/>
      <c r="L3"/>
      <c r="M3"/>
    </row>
    <row r="4" spans="1:13" ht="12" customHeight="1">
      <c r="B4" s="4"/>
      <c r="J4" s="50"/>
      <c r="K4" s="151" t="s">
        <v>253</v>
      </c>
      <c r="L4" s="192"/>
    </row>
    <row r="5" spans="1:13" ht="12" customHeight="1">
      <c r="B5" s="1" t="s">
        <v>35</v>
      </c>
      <c r="C5" s="1" t="s">
        <v>46</v>
      </c>
      <c r="K5" s="183" t="s">
        <v>254</v>
      </c>
      <c r="L5" s="192" t="s">
        <v>255</v>
      </c>
    </row>
    <row r="6" spans="1:13" ht="12" customHeight="1">
      <c r="B6" s="1" t="s">
        <v>1</v>
      </c>
      <c r="C6" s="1" t="s">
        <v>48</v>
      </c>
    </row>
    <row r="7" spans="1:13" ht="12" customHeight="1">
      <c r="B7" s="1" t="s">
        <v>12</v>
      </c>
      <c r="C7" s="1" t="s">
        <v>95</v>
      </c>
      <c r="H7" s="1" t="s">
        <v>96</v>
      </c>
      <c r="I7" s="153">
        <v>41850</v>
      </c>
      <c r="K7" s="160" t="s">
        <v>232</v>
      </c>
    </row>
    <row r="8" spans="1:13" ht="12" customHeight="1">
      <c r="C8" s="6"/>
    </row>
    <row r="9" spans="1:13" ht="12" customHeight="1">
      <c r="A9" s="16" t="s">
        <v>77</v>
      </c>
      <c r="B9" s="4" t="s">
        <v>3</v>
      </c>
    </row>
    <row r="10" spans="1:13" ht="12" customHeight="1">
      <c r="B10" s="5" t="s">
        <v>4</v>
      </c>
      <c r="C10" s="161" t="s">
        <v>259</v>
      </c>
      <c r="D10" s="162"/>
      <c r="E10" s="162"/>
      <c r="F10" s="162"/>
      <c r="G10" s="162"/>
      <c r="H10" s="162"/>
      <c r="I10" s="163"/>
      <c r="K10" s="160" t="s">
        <v>231</v>
      </c>
    </row>
    <row r="11" spans="1:13" ht="12" customHeight="1">
      <c r="B11" s="5" t="s">
        <v>5</v>
      </c>
      <c r="C11" s="161" t="s">
        <v>265</v>
      </c>
      <c r="D11" s="162"/>
      <c r="E11" s="162"/>
      <c r="F11" s="162"/>
      <c r="G11" s="162"/>
      <c r="H11" s="162"/>
      <c r="I11" s="163"/>
      <c r="K11" s="160" t="s">
        <v>231</v>
      </c>
    </row>
    <row r="12" spans="1:13" ht="12" customHeight="1">
      <c r="B12" s="9" t="s">
        <v>6</v>
      </c>
      <c r="C12" s="161" t="s">
        <v>266</v>
      </c>
      <c r="D12" s="162"/>
      <c r="E12" s="162"/>
      <c r="F12" s="162"/>
      <c r="G12" s="162"/>
      <c r="H12" s="162"/>
      <c r="I12" s="163"/>
      <c r="K12" s="160" t="s">
        <v>231</v>
      </c>
    </row>
    <row r="13" spans="1:13" ht="12" customHeight="1">
      <c r="B13" s="2"/>
      <c r="C13" s="7"/>
      <c r="D13" s="8"/>
      <c r="E13" s="6"/>
      <c r="F13" s="8"/>
      <c r="G13" s="7"/>
      <c r="H13" s="7"/>
    </row>
    <row r="14" spans="1:13" ht="12" customHeight="1">
      <c r="A14" s="16" t="s">
        <v>79</v>
      </c>
      <c r="B14" s="17" t="s">
        <v>7</v>
      </c>
      <c r="C14" s="6"/>
      <c r="D14" s="6"/>
      <c r="E14" s="6"/>
      <c r="F14" s="6"/>
    </row>
    <row r="15" spans="1:13" ht="12" customHeight="1">
      <c r="B15" s="17"/>
      <c r="C15" s="6"/>
      <c r="D15" s="6"/>
      <c r="E15" s="6"/>
      <c r="F15" s="6"/>
      <c r="G15" s="229" t="s">
        <v>8</v>
      </c>
      <c r="H15" s="229"/>
      <c r="I15" s="229"/>
    </row>
    <row r="16" spans="1:13" ht="12" customHeight="1">
      <c r="B16" s="42" t="s">
        <v>114</v>
      </c>
      <c r="C16" s="42"/>
      <c r="D16" s="43" t="s">
        <v>9</v>
      </c>
      <c r="E16" s="47" t="s">
        <v>10</v>
      </c>
      <c r="F16" s="48" t="s">
        <v>11</v>
      </c>
      <c r="G16" s="49" t="s">
        <v>115</v>
      </c>
      <c r="H16" s="230" t="s">
        <v>12</v>
      </c>
      <c r="I16" s="230"/>
    </row>
    <row r="17" spans="1:11" ht="12" customHeight="1">
      <c r="A17" s="16" t="s">
        <v>81</v>
      </c>
      <c r="B17" s="30"/>
      <c r="C17" s="32" t="s">
        <v>267</v>
      </c>
      <c r="D17" s="32" t="s">
        <v>118</v>
      </c>
      <c r="E17" s="212">
        <v>150</v>
      </c>
      <c r="F17" s="30" t="s">
        <v>31</v>
      </c>
      <c r="G17" s="40" t="s">
        <v>14</v>
      </c>
      <c r="H17" s="227" t="s">
        <v>119</v>
      </c>
      <c r="I17" s="227"/>
      <c r="K17" s="160" t="s">
        <v>263</v>
      </c>
    </row>
    <row r="18" spans="1:11" ht="12" customHeight="1">
      <c r="B18" s="30"/>
      <c r="C18" s="32" t="s">
        <v>268</v>
      </c>
      <c r="D18" s="32" t="s">
        <v>117</v>
      </c>
      <c r="E18" s="135">
        <v>0</v>
      </c>
      <c r="F18" s="30" t="s">
        <v>31</v>
      </c>
      <c r="G18" s="40" t="s">
        <v>29</v>
      </c>
      <c r="H18" s="51" t="s">
        <v>113</v>
      </c>
      <c r="I18" s="51"/>
      <c r="K18" s="160" t="s">
        <v>263</v>
      </c>
    </row>
    <row r="19" spans="1:11" ht="12" customHeight="1">
      <c r="B19" s="30"/>
      <c r="C19" s="32" t="s">
        <v>90</v>
      </c>
      <c r="D19" s="32" t="s">
        <v>112</v>
      </c>
      <c r="E19" s="135">
        <v>1.3</v>
      </c>
      <c r="F19" s="30" t="s">
        <v>91</v>
      </c>
      <c r="G19" s="40" t="s">
        <v>14</v>
      </c>
      <c r="H19" s="227" t="s">
        <v>120</v>
      </c>
      <c r="I19" s="227"/>
      <c r="K19" s="160" t="s">
        <v>263</v>
      </c>
    </row>
    <row r="20" spans="1:11" ht="12" customHeight="1">
      <c r="A20" s="16" t="s">
        <v>82</v>
      </c>
      <c r="B20" s="30"/>
      <c r="C20" s="32" t="s">
        <v>49</v>
      </c>
      <c r="D20" s="32" t="s">
        <v>20</v>
      </c>
      <c r="E20" s="187">
        <f>E19*45</f>
        <v>58.5</v>
      </c>
      <c r="F20" s="30" t="s">
        <v>21</v>
      </c>
      <c r="G20" s="227" t="s">
        <v>92</v>
      </c>
      <c r="H20" s="228"/>
      <c r="I20" s="228"/>
      <c r="K20" s="160" t="s">
        <v>214</v>
      </c>
    </row>
    <row r="21" spans="1:11" ht="12" customHeight="1">
      <c r="E21" s="3"/>
      <c r="G21" s="14"/>
    </row>
    <row r="22" spans="1:11" ht="12" customHeight="1">
      <c r="C22" s="14"/>
      <c r="E22" s="3"/>
    </row>
    <row r="23" spans="1:11" ht="12" customHeight="1">
      <c r="A23" s="16" t="s">
        <v>80</v>
      </c>
      <c r="B23" s="10" t="s">
        <v>24</v>
      </c>
    </row>
    <row r="24" spans="1:11" ht="12" customHeight="1">
      <c r="B24" s="6"/>
      <c r="C24" s="6"/>
      <c r="D24" s="6"/>
      <c r="E24" s="6"/>
      <c r="F24" s="6"/>
      <c r="G24" s="6"/>
      <c r="H24" s="6"/>
      <c r="I24" s="6"/>
    </row>
    <row r="25" spans="1:11" ht="12" customHeight="1">
      <c r="B25" s="6"/>
      <c r="C25" s="6"/>
      <c r="D25" s="6"/>
      <c r="E25" s="6"/>
      <c r="F25" s="6"/>
      <c r="G25" s="6"/>
      <c r="H25" s="6"/>
      <c r="I25" s="6"/>
    </row>
    <row r="26" spans="1:11" ht="12" customHeight="1">
      <c r="B26" s="6"/>
      <c r="C26" s="6"/>
      <c r="D26" s="6"/>
      <c r="E26" s="6"/>
      <c r="F26" s="6"/>
      <c r="G26" s="6"/>
      <c r="H26" s="6"/>
      <c r="I26" s="6"/>
    </row>
    <row r="27" spans="1:11" ht="12" customHeight="1">
      <c r="B27" s="6"/>
      <c r="C27" s="6"/>
      <c r="D27" s="6"/>
      <c r="E27" s="6"/>
      <c r="F27" s="6"/>
      <c r="G27" s="6"/>
      <c r="H27" s="6"/>
      <c r="I27" s="6"/>
    </row>
    <row r="29" spans="1:11" ht="12" customHeight="1">
      <c r="A29" s="16" t="s">
        <v>76</v>
      </c>
      <c r="B29" s="4" t="s">
        <v>2</v>
      </c>
    </row>
    <row r="30" spans="1:11" ht="12" customHeight="1">
      <c r="B30" s="6"/>
      <c r="C30" s="6"/>
      <c r="D30" s="6"/>
      <c r="E30" s="6"/>
      <c r="F30" s="6"/>
      <c r="G30" s="6"/>
      <c r="H30" s="6"/>
      <c r="I30" s="6"/>
    </row>
    <row r="31" spans="1:11" ht="12" customHeight="1">
      <c r="B31" s="6"/>
      <c r="C31" s="6"/>
      <c r="D31" s="6"/>
      <c r="E31" s="6"/>
      <c r="F31" s="6"/>
      <c r="G31" s="6"/>
      <c r="H31" s="6"/>
      <c r="I31" s="6"/>
    </row>
    <row r="32" spans="1:11" ht="12" customHeight="1">
      <c r="B32" s="6"/>
      <c r="C32" s="6"/>
      <c r="D32" s="6"/>
      <c r="E32" s="6"/>
      <c r="F32" s="6"/>
      <c r="G32" s="6"/>
      <c r="H32" s="6"/>
      <c r="I32" s="6"/>
    </row>
    <row r="33" spans="1:9" ht="12" customHeight="1">
      <c r="B33" s="6"/>
      <c r="C33" s="6"/>
      <c r="D33" s="6"/>
      <c r="E33" s="6"/>
      <c r="F33" s="6"/>
      <c r="G33" s="6"/>
      <c r="H33" s="6"/>
      <c r="I33" s="6"/>
    </row>
    <row r="34" spans="1:9" ht="12" customHeight="1">
      <c r="B34" s="6"/>
      <c r="C34" s="6"/>
      <c r="D34" s="6"/>
      <c r="E34" s="6"/>
      <c r="F34" s="6"/>
      <c r="G34" s="6"/>
      <c r="H34" s="6"/>
      <c r="I34" s="6"/>
    </row>
    <row r="36" spans="1:9" ht="12" customHeight="1">
      <c r="A36" s="16" t="s">
        <v>78</v>
      </c>
      <c r="B36" s="4" t="s">
        <v>25</v>
      </c>
      <c r="F36" s="11" t="s">
        <v>26</v>
      </c>
    </row>
    <row r="37" spans="1:9" ht="12" customHeight="1">
      <c r="B37" s="2" t="s">
        <v>27</v>
      </c>
      <c r="C37" s="225"/>
      <c r="D37" s="226"/>
      <c r="F37" s="6"/>
      <c r="G37" s="6"/>
      <c r="H37" s="6"/>
      <c r="I37" s="6"/>
    </row>
    <row r="38" spans="1:9" ht="12" customHeight="1">
      <c r="B38" s="2" t="s">
        <v>28</v>
      </c>
      <c r="C38" s="225"/>
      <c r="D38" s="226"/>
      <c r="F38" s="6"/>
      <c r="G38" s="6"/>
      <c r="H38" s="6"/>
      <c r="I38" s="6"/>
    </row>
    <row r="39" spans="1:9" ht="12" customHeight="1">
      <c r="F39" s="6"/>
      <c r="G39" s="6"/>
      <c r="H39" s="6"/>
      <c r="I39" s="6"/>
    </row>
    <row r="40" spans="1:9" ht="12" customHeight="1">
      <c r="F40" s="6"/>
      <c r="G40" s="6"/>
      <c r="H40" s="6"/>
      <c r="I40" s="6"/>
    </row>
    <row r="41" spans="1:9" ht="12" customHeight="1">
      <c r="F41" s="6"/>
      <c r="G41" s="6"/>
      <c r="H41" s="6"/>
      <c r="I41" s="6"/>
    </row>
    <row r="42" spans="1:9" ht="12" customHeight="1">
      <c r="B42" s="24" t="s">
        <v>103</v>
      </c>
      <c r="C42" s="46"/>
      <c r="D42" s="46"/>
      <c r="E42" s="24" t="s">
        <v>104</v>
      </c>
      <c r="F42" s="26"/>
      <c r="G42" s="46"/>
      <c r="H42" s="26"/>
      <c r="I42" s="27"/>
    </row>
  </sheetData>
  <mergeCells count="8">
    <mergeCell ref="B1:I1"/>
    <mergeCell ref="C37:D37"/>
    <mergeCell ref="C38:D38"/>
    <mergeCell ref="G20:I20"/>
    <mergeCell ref="G15:I15"/>
    <mergeCell ref="H16:I16"/>
    <mergeCell ref="H17:I17"/>
    <mergeCell ref="H19:I19"/>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7"/>
  <sheetViews>
    <sheetView showGridLines="0" zoomScale="110" zoomScaleNormal="110" workbookViewId="0">
      <selection activeCell="E23" sqref="E23"/>
    </sheetView>
  </sheetViews>
  <sheetFormatPr defaultRowHeight="11.25"/>
  <cols>
    <col min="1" max="1" width="4.28515625" style="56" bestFit="1" customWidth="1"/>
    <col min="2" max="2" width="8.7109375" style="58" customWidth="1"/>
    <col min="3" max="3" width="23.28515625" style="58" customWidth="1"/>
    <col min="4" max="4" width="9.85546875" style="58" bestFit="1" customWidth="1"/>
    <col min="5" max="8" width="5.140625" style="58" customWidth="1"/>
    <col min="9" max="9" width="4.7109375" style="58" customWidth="1"/>
    <col min="10" max="10" width="2.85546875" style="58" customWidth="1"/>
    <col min="11" max="11" width="22.42578125" style="58" customWidth="1"/>
    <col min="12" max="12" width="2.42578125" style="59" customWidth="1"/>
    <col min="13" max="13" width="4.7109375" style="58" customWidth="1"/>
    <col min="14" max="14" width="5.140625" style="59" customWidth="1"/>
    <col min="15" max="15" width="5.140625" style="58" customWidth="1"/>
    <col min="16" max="16" width="5.140625" style="59" customWidth="1"/>
    <col min="17" max="17" width="5.140625" style="76" customWidth="1"/>
    <col min="18" max="18" width="5.140625" style="77" customWidth="1"/>
    <col min="19" max="19" width="5.140625" style="78" customWidth="1"/>
    <col min="20" max="20" width="5.140625" style="58" customWidth="1"/>
    <col min="21" max="25" width="5.5703125" style="1" customWidth="1"/>
    <col min="26" max="31" width="8.5703125" style="1" customWidth="1"/>
    <col min="32" max="32" width="8.28515625" style="1" customWidth="1"/>
    <col min="33" max="33" width="8.28515625" style="58" customWidth="1"/>
    <col min="34" max="16384" width="9.140625" style="58"/>
  </cols>
  <sheetData>
    <row r="1" spans="1:30" ht="12.75">
      <c r="B1" s="222" t="s">
        <v>202</v>
      </c>
      <c r="C1" s="233"/>
      <c r="D1" s="233"/>
      <c r="E1" s="233"/>
      <c r="F1" s="233"/>
      <c r="G1" s="233"/>
      <c r="H1" s="233"/>
      <c r="I1" s="233"/>
    </row>
    <row r="2" spans="1:30" ht="15.75">
      <c r="I2" s="23" t="s">
        <v>153</v>
      </c>
    </row>
    <row r="3" spans="1:30" ht="15.75">
      <c r="B3" s="57" t="s">
        <v>121</v>
      </c>
      <c r="H3"/>
      <c r="K3" s="150" t="s">
        <v>252</v>
      </c>
      <c r="L3" s="192" t="s">
        <v>255</v>
      </c>
      <c r="P3" s="58"/>
      <c r="Q3" s="58"/>
      <c r="R3" s="58"/>
      <c r="S3" s="58"/>
      <c r="U3" s="58"/>
      <c r="V3" s="58"/>
      <c r="W3" s="58"/>
      <c r="X3" s="58"/>
      <c r="Y3" s="58"/>
      <c r="Z3" s="58"/>
      <c r="AA3" s="58"/>
      <c r="AB3" s="58"/>
      <c r="AC3" s="58"/>
      <c r="AD3" s="58"/>
    </row>
    <row r="4" spans="1:30" ht="12" customHeight="1">
      <c r="K4" s="151" t="s">
        <v>253</v>
      </c>
      <c r="L4" s="192"/>
      <c r="P4" s="58"/>
      <c r="Q4" s="58"/>
      <c r="R4" s="58"/>
      <c r="S4" s="58"/>
      <c r="U4" s="58"/>
      <c r="V4" s="58"/>
      <c r="W4" s="58"/>
      <c r="X4" s="58"/>
      <c r="Y4" s="58"/>
      <c r="Z4" s="58"/>
      <c r="AA4" s="58"/>
      <c r="AB4" s="58"/>
      <c r="AC4" s="58"/>
      <c r="AD4" s="58"/>
    </row>
    <row r="5" spans="1:30" ht="12" customHeight="1">
      <c r="B5" s="58" t="s">
        <v>35</v>
      </c>
      <c r="C5" s="60" t="s">
        <v>123</v>
      </c>
      <c r="K5" s="183" t="s">
        <v>254</v>
      </c>
      <c r="L5" s="192" t="s">
        <v>255</v>
      </c>
      <c r="P5" s="58"/>
      <c r="Q5" s="58"/>
      <c r="R5" s="58"/>
      <c r="S5" s="58"/>
      <c r="U5" s="58"/>
      <c r="V5" s="58"/>
      <c r="W5" s="58"/>
      <c r="X5" s="58"/>
      <c r="Y5" s="58"/>
      <c r="Z5" s="58"/>
      <c r="AA5" s="58"/>
      <c r="AB5" s="58"/>
      <c r="AC5" s="58"/>
      <c r="AD5" s="58"/>
    </row>
    <row r="6" spans="1:30" s="1" customFormat="1" ht="12" customHeight="1">
      <c r="A6" s="16"/>
      <c r="B6" s="58" t="s">
        <v>1</v>
      </c>
      <c r="C6" s="1" t="s">
        <v>154</v>
      </c>
    </row>
    <row r="7" spans="1:30" s="1" customFormat="1" ht="12" customHeight="1">
      <c r="A7" s="16"/>
      <c r="B7" s="58" t="s">
        <v>12</v>
      </c>
      <c r="C7" s="1" t="s">
        <v>155</v>
      </c>
      <c r="G7" s="1" t="s">
        <v>96</v>
      </c>
      <c r="H7" s="234">
        <f>'TD-HWST'!I7</f>
        <v>41850</v>
      </c>
      <c r="I7" s="235"/>
      <c r="K7" s="160" t="s">
        <v>233</v>
      </c>
    </row>
    <row r="8" spans="1:30" s="1" customFormat="1" ht="12" customHeight="1">
      <c r="A8" s="16"/>
    </row>
    <row r="9" spans="1:30" s="1" customFormat="1" ht="12" customHeight="1">
      <c r="A9" s="61" t="s">
        <v>125</v>
      </c>
      <c r="B9" s="4" t="s">
        <v>126</v>
      </c>
      <c r="P9"/>
      <c r="Q9"/>
      <c r="R9"/>
      <c r="S9"/>
      <c r="T9"/>
      <c r="U9"/>
      <c r="X9"/>
    </row>
    <row r="10" spans="1:30" s="1" customFormat="1" ht="12" customHeight="1">
      <c r="A10" s="62"/>
      <c r="B10" s="225"/>
      <c r="C10" s="236"/>
      <c r="D10" s="236"/>
      <c r="E10" s="236"/>
      <c r="F10" s="236"/>
      <c r="G10" s="236"/>
      <c r="H10" s="236"/>
      <c r="I10" s="226"/>
      <c r="K10" s="160" t="s">
        <v>231</v>
      </c>
      <c r="P10"/>
      <c r="Q10"/>
      <c r="R10"/>
      <c r="S10"/>
      <c r="T10"/>
      <c r="U10"/>
      <c r="V10"/>
      <c r="W10"/>
      <c r="X10"/>
    </row>
    <row r="11" spans="1:30" s="1" customFormat="1" ht="12" customHeight="1">
      <c r="A11" s="61"/>
      <c r="P11"/>
      <c r="Q11"/>
      <c r="R11"/>
      <c r="S11"/>
      <c r="T11"/>
      <c r="U11"/>
      <c r="V11"/>
      <c r="W11"/>
      <c r="X11"/>
    </row>
    <row r="12" spans="1:30" s="1" customFormat="1" ht="12" customHeight="1">
      <c r="A12" s="61" t="s">
        <v>127</v>
      </c>
      <c r="B12" s="4" t="s">
        <v>128</v>
      </c>
      <c r="D12" s="7"/>
      <c r="E12" s="7"/>
      <c r="G12" s="7"/>
      <c r="H12" s="7"/>
      <c r="I12" s="7"/>
      <c r="P12"/>
      <c r="Q12"/>
      <c r="R12"/>
      <c r="S12"/>
      <c r="T12"/>
      <c r="U12"/>
      <c r="V12"/>
      <c r="W12"/>
      <c r="X12"/>
    </row>
    <row r="13" spans="1:30" s="1" customFormat="1" ht="12" customHeight="1">
      <c r="A13" s="61"/>
      <c r="B13" s="21" t="s">
        <v>4</v>
      </c>
      <c r="C13" s="237" t="str">
        <f>IF(ISBLANK('TD-HWST'!$C$10),"{undefined}",'TD-HWST'!$C$10)</f>
        <v>vAConsult</v>
      </c>
      <c r="D13" s="238"/>
      <c r="E13" s="238"/>
      <c r="F13" s="238"/>
      <c r="G13" s="238"/>
      <c r="H13" s="238"/>
      <c r="I13" s="235"/>
      <c r="K13" s="160" t="s">
        <v>262</v>
      </c>
      <c r="P13"/>
      <c r="Q13"/>
      <c r="R13"/>
      <c r="S13"/>
      <c r="T13"/>
      <c r="U13"/>
      <c r="V13"/>
      <c r="W13"/>
      <c r="X13"/>
    </row>
    <row r="14" spans="1:30" s="1" customFormat="1" ht="12" customHeight="1">
      <c r="A14" s="61"/>
      <c r="B14" s="7" t="s">
        <v>5</v>
      </c>
      <c r="C14" s="237" t="str">
        <f>IF(ISBLANK('TD-HWST'!$C$11),"{undefined}",'TD-HWST'!$C$11)</f>
        <v>SolarHotStore</v>
      </c>
      <c r="D14" s="238"/>
      <c r="E14" s="238"/>
      <c r="F14" s="238"/>
      <c r="G14" s="238"/>
      <c r="H14" s="238"/>
      <c r="I14" s="235"/>
      <c r="K14" s="160" t="s">
        <v>262</v>
      </c>
      <c r="R14"/>
      <c r="S14"/>
      <c r="T14"/>
      <c r="U14"/>
      <c r="V14"/>
      <c r="W14"/>
      <c r="X14"/>
    </row>
    <row r="15" spans="1:30" s="1" customFormat="1" ht="12" customHeight="1">
      <c r="A15" s="61"/>
      <c r="B15" s="21" t="s">
        <v>6</v>
      </c>
      <c r="C15" s="237" t="str">
        <f>IF(ISBLANK('TD-HWST'!$C$12),"{undefined}",'TD-HWST'!$C$12)</f>
        <v>Mark VI</v>
      </c>
      <c r="D15" s="238"/>
      <c r="E15" s="238"/>
      <c r="F15" s="238"/>
      <c r="G15" s="238"/>
      <c r="H15" s="238"/>
      <c r="I15" s="235"/>
      <c r="K15" s="160" t="s">
        <v>262</v>
      </c>
      <c r="R15"/>
      <c r="S15"/>
      <c r="T15"/>
      <c r="U15"/>
      <c r="V15"/>
      <c r="W15"/>
      <c r="X15"/>
    </row>
    <row r="16" spans="1:30" s="1" customFormat="1" ht="12" customHeight="1">
      <c r="A16" s="61"/>
      <c r="V16"/>
      <c r="W16"/>
      <c r="X16"/>
    </row>
    <row r="17" spans="1:25" s="1" customFormat="1" ht="12" customHeight="1">
      <c r="A17" s="63"/>
      <c r="B17" s="4" t="s">
        <v>7</v>
      </c>
    </row>
    <row r="18" spans="1:25" s="1" customFormat="1" ht="12" customHeight="1">
      <c r="A18" s="63"/>
      <c r="B18" s="4"/>
    </row>
    <row r="19" spans="1:25" s="1" customFormat="1" ht="12" customHeight="1">
      <c r="A19" s="64"/>
      <c r="B19" s="42" t="s">
        <v>114</v>
      </c>
      <c r="C19" s="42"/>
      <c r="D19" s="43" t="s">
        <v>9</v>
      </c>
      <c r="E19" s="47" t="s">
        <v>10</v>
      </c>
      <c r="F19" s="48" t="s">
        <v>11</v>
      </c>
      <c r="G19" s="29"/>
      <c r="H19" s="29"/>
      <c r="I19" s="29"/>
      <c r="V19" s="22" t="s">
        <v>213</v>
      </c>
      <c r="X19"/>
      <c r="Y19"/>
    </row>
    <row r="20" spans="1:25" s="1" customFormat="1" ht="12" customHeight="1">
      <c r="A20" s="63" t="s">
        <v>156</v>
      </c>
      <c r="B20" s="30"/>
      <c r="C20" s="38" t="s">
        <v>157</v>
      </c>
      <c r="D20" s="32"/>
      <c r="E20" s="186" t="str">
        <f>VLOOKUP(E21,V22:W29,2)</f>
        <v>C</v>
      </c>
      <c r="F20" s="39" t="s">
        <v>18</v>
      </c>
      <c r="G20" s="30"/>
      <c r="H20" s="30"/>
      <c r="I20" s="30"/>
      <c r="K20" s="160" t="s">
        <v>264</v>
      </c>
      <c r="V20" s="6" t="s">
        <v>212</v>
      </c>
      <c r="W20" s="157"/>
      <c r="X20" s="231" t="s">
        <v>211</v>
      </c>
      <c r="Y20" s="232"/>
    </row>
    <row r="21" spans="1:25" s="1" customFormat="1" ht="12" customHeight="1">
      <c r="A21" s="63" t="s">
        <v>131</v>
      </c>
      <c r="B21" s="30"/>
      <c r="C21" s="38" t="s">
        <v>158</v>
      </c>
      <c r="D21" s="32" t="s">
        <v>20</v>
      </c>
      <c r="E21" s="139">
        <f>'TD-HWST'!E20</f>
        <v>58.5</v>
      </c>
      <c r="F21" s="39" t="s">
        <v>207</v>
      </c>
      <c r="G21" s="30"/>
      <c r="H21" s="30"/>
      <c r="I21" s="30"/>
      <c r="K21" s="160" t="s">
        <v>262</v>
      </c>
      <c r="V21" s="35"/>
      <c r="W21" s="158"/>
      <c r="X21" s="156" t="s">
        <v>209</v>
      </c>
      <c r="Y21" s="154" t="s">
        <v>210</v>
      </c>
    </row>
    <row r="22" spans="1:25" s="1" customFormat="1" ht="12" customHeight="1">
      <c r="A22" s="63"/>
      <c r="B22" s="30"/>
      <c r="C22" s="38" t="s">
        <v>90</v>
      </c>
      <c r="D22" s="32" t="s">
        <v>208</v>
      </c>
      <c r="E22" s="137">
        <f>'TD-HWST'!E19</f>
        <v>1.3</v>
      </c>
      <c r="F22" s="39" t="s">
        <v>91</v>
      </c>
      <c r="G22" s="30"/>
      <c r="H22" s="30"/>
      <c r="I22" s="30"/>
      <c r="K22" s="160" t="s">
        <v>262</v>
      </c>
      <c r="V22" s="155">
        <f>X22+Y22*$E$23^0.4</f>
        <v>0</v>
      </c>
      <c r="W22" s="159" t="s">
        <v>97</v>
      </c>
      <c r="X22" s="34">
        <v>0</v>
      </c>
      <c r="Y22" s="33">
        <v>0</v>
      </c>
    </row>
    <row r="23" spans="1:25" s="1" customFormat="1" ht="12" customHeight="1">
      <c r="A23" s="63" t="s">
        <v>159</v>
      </c>
      <c r="B23" s="30"/>
      <c r="C23" s="38" t="s">
        <v>267</v>
      </c>
      <c r="D23" s="41" t="s">
        <v>140</v>
      </c>
      <c r="E23" s="139">
        <f>'TD-HWST'!E17</f>
        <v>150</v>
      </c>
      <c r="F23" s="30" t="s">
        <v>31</v>
      </c>
      <c r="G23" s="30"/>
      <c r="H23" s="30"/>
      <c r="I23" s="30"/>
      <c r="K23" s="160" t="s">
        <v>262</v>
      </c>
      <c r="V23" s="155">
        <f t="shared" ref="V23:V29" si="0">X23+Y23*$E$23^0.4</f>
        <v>28.948960023652536</v>
      </c>
      <c r="W23" s="159" t="s">
        <v>97</v>
      </c>
      <c r="X23" s="34">
        <v>5.5</v>
      </c>
      <c r="Y23" s="33">
        <v>3.16</v>
      </c>
    </row>
    <row r="24" spans="1:25" s="1" customFormat="1" ht="12" customHeight="1">
      <c r="A24" s="16"/>
      <c r="B24" s="30"/>
      <c r="C24" s="38" t="s">
        <v>268</v>
      </c>
      <c r="D24" s="32" t="s">
        <v>142</v>
      </c>
      <c r="E24" s="139">
        <f>'TD-HWST'!E18</f>
        <v>0</v>
      </c>
      <c r="F24" s="30" t="s">
        <v>31</v>
      </c>
      <c r="G24" s="75"/>
      <c r="H24" s="75"/>
      <c r="I24" s="75"/>
      <c r="K24" s="160" t="s">
        <v>262</v>
      </c>
      <c r="V24" s="155">
        <f t="shared" si="0"/>
        <v>40.037367120418757</v>
      </c>
      <c r="W24" s="159" t="s">
        <v>98</v>
      </c>
      <c r="X24" s="34">
        <v>8.5</v>
      </c>
      <c r="Y24" s="33">
        <v>4.25</v>
      </c>
    </row>
    <row r="25" spans="1:25" s="1" customFormat="1" ht="12" customHeight="1">
      <c r="A25" s="16"/>
      <c r="B25"/>
      <c r="C25"/>
      <c r="D25"/>
      <c r="E25"/>
      <c r="F25"/>
      <c r="G25"/>
      <c r="H25"/>
      <c r="I25"/>
      <c r="V25" s="155">
        <f t="shared" si="0"/>
        <v>56.003902829196051</v>
      </c>
      <c r="W25" s="159" t="s">
        <v>17</v>
      </c>
      <c r="X25" s="34">
        <v>12</v>
      </c>
      <c r="Y25" s="33">
        <v>5.93</v>
      </c>
    </row>
    <row r="26" spans="1:25" s="1" customFormat="1" ht="12" customHeight="1">
      <c r="A26" s="16"/>
      <c r="B26" s="68" t="s">
        <v>103</v>
      </c>
      <c r="C26" s="69"/>
      <c r="D26" s="69"/>
      <c r="E26" s="68" t="s">
        <v>104</v>
      </c>
      <c r="F26" s="70"/>
      <c r="G26" s="70"/>
      <c r="H26" s="70"/>
      <c r="I26" s="68"/>
      <c r="V26" s="155">
        <f t="shared" si="0"/>
        <v>78.473239556020758</v>
      </c>
      <c r="W26" s="159" t="s">
        <v>99</v>
      </c>
      <c r="X26" s="34">
        <v>16.66</v>
      </c>
      <c r="Y26" s="33">
        <v>8.33</v>
      </c>
    </row>
    <row r="27" spans="1:25" s="1" customFormat="1" ht="12" customHeight="1">
      <c r="A27" s="16"/>
      <c r="B27"/>
      <c r="C27"/>
      <c r="D27"/>
      <c r="E27"/>
      <c r="F27"/>
      <c r="G27"/>
      <c r="H27"/>
      <c r="I27"/>
      <c r="V27" s="155">
        <f t="shared" si="0"/>
        <v>97.654353495041349</v>
      </c>
      <c r="W27" s="159" t="s">
        <v>100</v>
      </c>
      <c r="X27" s="34">
        <v>21</v>
      </c>
      <c r="Y27" s="33">
        <v>10.33</v>
      </c>
    </row>
    <row r="28" spans="1:25" s="1" customFormat="1" ht="12" customHeight="1">
      <c r="A28" s="16"/>
      <c r="B28"/>
      <c r="C28"/>
      <c r="D28"/>
      <c r="E28"/>
      <c r="F28"/>
      <c r="G28"/>
      <c r="H28"/>
      <c r="I28"/>
      <c r="V28" s="155">
        <f t="shared" si="0"/>
        <v>127.36480820351063</v>
      </c>
      <c r="W28" s="159" t="s">
        <v>101</v>
      </c>
      <c r="X28" s="34">
        <v>26</v>
      </c>
      <c r="Y28" s="33">
        <v>13.66</v>
      </c>
    </row>
    <row r="29" spans="1:25" s="1" customFormat="1" ht="12" customHeight="1">
      <c r="A29" s="16"/>
      <c r="B29"/>
      <c r="C29"/>
      <c r="D29"/>
      <c r="E29"/>
      <c r="F29"/>
      <c r="G29"/>
      <c r="H29"/>
      <c r="I29"/>
      <c r="V29" s="155">
        <f t="shared" si="0"/>
        <v>154.62647911204152</v>
      </c>
      <c r="W29" s="159" t="s">
        <v>102</v>
      </c>
      <c r="X29" s="34">
        <v>31</v>
      </c>
      <c r="Y29" s="33">
        <v>16.66</v>
      </c>
    </row>
    <row r="30" spans="1:25" s="1" customFormat="1" ht="12" customHeight="1">
      <c r="A30" s="16"/>
      <c r="B30"/>
      <c r="C30"/>
      <c r="D30"/>
      <c r="E30"/>
      <c r="F30"/>
      <c r="G30"/>
      <c r="H30"/>
      <c r="I30"/>
    </row>
    <row r="31" spans="1:25" s="1" customFormat="1" ht="12" customHeight="1">
      <c r="A31" s="16"/>
      <c r="B31"/>
      <c r="C31"/>
      <c r="D31"/>
      <c r="E31"/>
      <c r="F31"/>
      <c r="G31"/>
      <c r="H31"/>
      <c r="I31"/>
    </row>
    <row r="32" spans="1:25" s="1" customFormat="1" ht="12" customHeight="1">
      <c r="A32" s="16"/>
      <c r="B32"/>
      <c r="C32"/>
      <c r="D32"/>
      <c r="E32"/>
      <c r="F32"/>
      <c r="G32"/>
      <c r="H32"/>
      <c r="I32"/>
    </row>
    <row r="33" spans="1:4" s="1" customFormat="1" ht="12" customHeight="1">
      <c r="A33" s="16"/>
      <c r="D33"/>
    </row>
    <row r="34" spans="1:4" s="1" customFormat="1" ht="12" customHeight="1">
      <c r="A34" s="16"/>
    </row>
    <row r="35" spans="1:4" s="1" customFormat="1" ht="12" customHeight="1">
      <c r="A35" s="16"/>
    </row>
    <row r="36" spans="1:4" s="1" customFormat="1" ht="12" customHeight="1">
      <c r="A36" s="16"/>
    </row>
    <row r="37" spans="1:4" s="1" customFormat="1" ht="12" customHeight="1">
      <c r="A37" s="16"/>
      <c r="B37" s="6"/>
    </row>
    <row r="38" spans="1:4" s="1" customFormat="1" ht="12" customHeight="1">
      <c r="A38" s="16"/>
    </row>
    <row r="39" spans="1:4" s="1" customFormat="1" ht="12" customHeight="1">
      <c r="A39" s="16"/>
    </row>
    <row r="40" spans="1:4" s="1" customFormat="1" ht="12" customHeight="1">
      <c r="A40" s="16"/>
    </row>
    <row r="41" spans="1:4" s="1" customFormat="1" ht="12" customHeight="1">
      <c r="A41" s="16"/>
    </row>
    <row r="42" spans="1:4" s="1" customFormat="1" ht="12" customHeight="1">
      <c r="A42" s="16"/>
    </row>
    <row r="43" spans="1:4" s="1" customFormat="1" ht="12" customHeight="1">
      <c r="A43" s="16"/>
    </row>
    <row r="44" spans="1:4" s="1" customFormat="1" ht="12" customHeight="1">
      <c r="A44" s="16"/>
    </row>
    <row r="45" spans="1:4" s="1" customFormat="1" ht="12" customHeight="1">
      <c r="A45" s="16"/>
    </row>
    <row r="46" spans="1:4" s="1" customFormat="1" ht="12" customHeight="1">
      <c r="A46" s="16"/>
    </row>
    <row r="47" spans="1:4" s="1" customFormat="1" ht="12" customHeight="1">
      <c r="A47" s="16"/>
    </row>
    <row r="48" spans="1:4" s="1" customFormat="1" ht="12" customHeight="1">
      <c r="A48" s="16"/>
    </row>
    <row r="49" spans="1:1" s="1" customFormat="1" ht="12" customHeight="1">
      <c r="A49" s="16"/>
    </row>
    <row r="50" spans="1:1" s="1" customFormat="1" ht="12" customHeight="1">
      <c r="A50" s="16"/>
    </row>
    <row r="51" spans="1:1" s="1" customFormat="1" ht="12" customHeight="1">
      <c r="A51" s="16"/>
    </row>
    <row r="52" spans="1:1" s="1" customFormat="1">
      <c r="A52" s="16"/>
    </row>
    <row r="53" spans="1:1" s="1" customFormat="1">
      <c r="A53" s="16"/>
    </row>
    <row r="54" spans="1:1" s="1" customFormat="1">
      <c r="A54" s="16"/>
    </row>
    <row r="55" spans="1:1" s="1" customFormat="1">
      <c r="A55" s="16"/>
    </row>
    <row r="56" spans="1:1" s="1" customFormat="1">
      <c r="A56" s="16"/>
    </row>
    <row r="57" spans="1:1" s="1" customFormat="1">
      <c r="A57" s="16"/>
    </row>
    <row r="58" spans="1:1" s="1" customFormat="1">
      <c r="A58" s="16"/>
    </row>
    <row r="59" spans="1:1" s="1" customFormat="1">
      <c r="A59" s="16"/>
    </row>
    <row r="60" spans="1:1" s="1" customFormat="1">
      <c r="A60" s="16"/>
    </row>
    <row r="61" spans="1:1" s="1" customFormat="1">
      <c r="A61" s="16"/>
    </row>
    <row r="62" spans="1:1" s="1" customFormat="1">
      <c r="A62" s="16"/>
    </row>
    <row r="63" spans="1:1" s="1" customFormat="1">
      <c r="A63" s="16"/>
    </row>
    <row r="64" spans="1:1" s="1" customFormat="1">
      <c r="A64" s="16"/>
    </row>
    <row r="65" spans="1:1" s="1" customFormat="1">
      <c r="A65" s="16"/>
    </row>
    <row r="66" spans="1:1" s="1" customFormat="1">
      <c r="A66" s="16"/>
    </row>
    <row r="67" spans="1:1" s="1" customFormat="1">
      <c r="A67" s="16"/>
    </row>
    <row r="68" spans="1:1" s="1" customFormat="1">
      <c r="A68" s="16"/>
    </row>
    <row r="69" spans="1:1" s="1" customFormat="1">
      <c r="A69" s="16"/>
    </row>
    <row r="70" spans="1:1" s="1" customFormat="1">
      <c r="A70" s="16"/>
    </row>
    <row r="71" spans="1:1" s="1" customFormat="1">
      <c r="A71" s="16"/>
    </row>
    <row r="72" spans="1:1" s="1" customFormat="1">
      <c r="A72" s="16"/>
    </row>
    <row r="73" spans="1:1" s="1" customFormat="1">
      <c r="A73" s="16"/>
    </row>
    <row r="74" spans="1:1" s="1" customFormat="1">
      <c r="A74" s="16"/>
    </row>
    <row r="75" spans="1:1" s="1" customFormat="1">
      <c r="A75" s="16"/>
    </row>
    <row r="76" spans="1:1" s="1" customFormat="1">
      <c r="A76" s="16"/>
    </row>
    <row r="77" spans="1:1" s="1" customFormat="1">
      <c r="A77" s="16"/>
    </row>
    <row r="78" spans="1:1" s="1" customFormat="1">
      <c r="A78" s="16"/>
    </row>
    <row r="79" spans="1:1" s="1" customFormat="1">
      <c r="A79" s="16"/>
    </row>
    <row r="80" spans="1:1" s="1" customFormat="1">
      <c r="A80" s="16"/>
    </row>
    <row r="81" spans="1:1" s="1" customFormat="1">
      <c r="A81" s="16"/>
    </row>
    <row r="82" spans="1:1" s="1" customFormat="1">
      <c r="A82" s="16"/>
    </row>
    <row r="83" spans="1:1" s="1" customFormat="1">
      <c r="A83" s="16"/>
    </row>
    <row r="84" spans="1:1" s="1" customFormat="1">
      <c r="A84" s="16"/>
    </row>
    <row r="85" spans="1:1" s="1" customFormat="1">
      <c r="A85" s="16"/>
    </row>
    <row r="86" spans="1:1" s="1" customFormat="1">
      <c r="A86" s="16"/>
    </row>
    <row r="87" spans="1:1" s="1" customFormat="1">
      <c r="A87" s="16"/>
    </row>
    <row r="88" spans="1:1" s="1" customFormat="1">
      <c r="A88" s="16"/>
    </row>
    <row r="89" spans="1:1" s="1" customFormat="1">
      <c r="A89" s="16"/>
    </row>
    <row r="90" spans="1:1" s="1" customFormat="1">
      <c r="A90" s="16"/>
    </row>
    <row r="91" spans="1:1" s="1" customFormat="1">
      <c r="A91" s="16"/>
    </row>
    <row r="92" spans="1:1" s="1" customFormat="1">
      <c r="A92" s="16"/>
    </row>
    <row r="93" spans="1:1" s="1" customFormat="1">
      <c r="A93" s="16"/>
    </row>
    <row r="94" spans="1:1" s="1" customFormat="1">
      <c r="A94" s="16"/>
    </row>
    <row r="95" spans="1:1" s="1" customFormat="1">
      <c r="A95" s="16"/>
    </row>
    <row r="96" spans="1:1" s="1" customFormat="1">
      <c r="A96" s="16"/>
    </row>
    <row r="97" spans="1:38" s="1" customFormat="1">
      <c r="A97" s="16"/>
    </row>
    <row r="98" spans="1:38" s="1" customFormat="1">
      <c r="A98" s="16"/>
    </row>
    <row r="99" spans="1:38" s="1" customFormat="1">
      <c r="A99" s="16"/>
    </row>
    <row r="100" spans="1:38" s="1" customFormat="1">
      <c r="A100" s="16"/>
    </row>
    <row r="101" spans="1:38" s="1" customFormat="1">
      <c r="A101" s="16"/>
    </row>
    <row r="102" spans="1:38" s="1" customFormat="1">
      <c r="A102" s="16"/>
    </row>
    <row r="103" spans="1:38" s="1" customFormat="1">
      <c r="A103" s="16"/>
      <c r="B103" s="58"/>
      <c r="C103" s="58"/>
      <c r="E103" s="58"/>
      <c r="F103" s="58"/>
      <c r="G103" s="58"/>
      <c r="H103" s="58"/>
      <c r="I103" s="58"/>
      <c r="J103" s="58"/>
      <c r="K103" s="58"/>
      <c r="L103" s="59"/>
      <c r="M103" s="58"/>
      <c r="N103" s="59"/>
      <c r="O103" s="58"/>
      <c r="P103" s="59"/>
      <c r="Q103" s="76"/>
      <c r="R103" s="77"/>
      <c r="S103" s="78"/>
      <c r="T103" s="58"/>
      <c r="U103" s="58"/>
      <c r="V103" s="58"/>
      <c r="AG103" s="58"/>
      <c r="AH103" s="58"/>
      <c r="AI103" s="58"/>
      <c r="AJ103" s="58"/>
      <c r="AK103" s="58"/>
      <c r="AL103" s="58"/>
    </row>
    <row r="104" spans="1:38" s="1" customFormat="1">
      <c r="A104" s="16"/>
      <c r="B104" s="58"/>
      <c r="C104" s="58"/>
      <c r="D104" s="58"/>
      <c r="E104" s="58"/>
      <c r="F104" s="58"/>
      <c r="G104" s="58"/>
      <c r="H104" s="58"/>
      <c r="I104" s="58"/>
      <c r="J104" s="58"/>
      <c r="K104" s="58"/>
      <c r="L104" s="59"/>
      <c r="M104" s="58"/>
      <c r="N104" s="59"/>
      <c r="O104" s="58"/>
      <c r="P104" s="59"/>
      <c r="Q104" s="76"/>
      <c r="R104" s="77"/>
      <c r="S104" s="78"/>
      <c r="T104" s="58"/>
      <c r="U104" s="58"/>
      <c r="V104" s="58"/>
      <c r="AG104" s="58"/>
      <c r="AH104" s="58"/>
      <c r="AI104" s="58"/>
      <c r="AJ104" s="58"/>
      <c r="AK104" s="58"/>
      <c r="AL104" s="58"/>
    </row>
    <row r="105" spans="1:38" s="1" customFormat="1">
      <c r="A105" s="16"/>
      <c r="B105" s="58"/>
      <c r="C105" s="58"/>
      <c r="D105" s="58"/>
      <c r="E105" s="58"/>
      <c r="F105" s="58"/>
      <c r="G105" s="58"/>
      <c r="H105" s="58"/>
      <c r="I105" s="58"/>
      <c r="J105" s="58"/>
      <c r="K105" s="58"/>
      <c r="L105" s="59"/>
      <c r="M105" s="58"/>
      <c r="N105" s="59"/>
      <c r="O105" s="58"/>
      <c r="P105" s="59"/>
      <c r="Q105" s="76"/>
      <c r="R105" s="77"/>
      <c r="S105" s="78"/>
      <c r="T105" s="58"/>
      <c r="U105" s="58"/>
      <c r="V105" s="58"/>
      <c r="AG105" s="58"/>
      <c r="AH105" s="58"/>
      <c r="AI105" s="58"/>
      <c r="AJ105" s="58"/>
      <c r="AK105" s="58"/>
      <c r="AL105" s="58"/>
    </row>
    <row r="106" spans="1:38" s="1" customFormat="1">
      <c r="A106" s="16"/>
      <c r="B106" s="58"/>
      <c r="C106" s="58"/>
      <c r="D106" s="58"/>
      <c r="E106" s="58"/>
      <c r="F106" s="58"/>
      <c r="G106" s="58"/>
      <c r="H106" s="58"/>
      <c r="I106" s="58"/>
      <c r="J106" s="58"/>
      <c r="K106" s="58"/>
      <c r="L106" s="59"/>
      <c r="M106" s="58"/>
      <c r="N106" s="59"/>
      <c r="O106" s="58"/>
      <c r="P106" s="59"/>
      <c r="Q106" s="76"/>
      <c r="R106" s="77"/>
      <c r="S106" s="78"/>
      <c r="T106" s="58"/>
      <c r="U106" s="58"/>
      <c r="V106" s="58"/>
      <c r="AG106" s="58"/>
      <c r="AH106" s="58"/>
      <c r="AI106" s="58"/>
      <c r="AJ106" s="58"/>
      <c r="AK106" s="58"/>
      <c r="AL106" s="58"/>
    </row>
    <row r="107" spans="1:38" s="1" customFormat="1">
      <c r="A107" s="16"/>
      <c r="B107" s="58"/>
      <c r="C107" s="58"/>
      <c r="D107" s="58"/>
      <c r="E107" s="58"/>
      <c r="F107" s="58"/>
      <c r="G107" s="58"/>
      <c r="H107" s="58"/>
      <c r="I107" s="58"/>
      <c r="J107" s="58"/>
      <c r="K107" s="58"/>
      <c r="L107" s="59"/>
      <c r="M107" s="58"/>
      <c r="N107" s="59"/>
      <c r="O107" s="58"/>
      <c r="P107" s="59"/>
      <c r="Q107" s="76"/>
      <c r="R107" s="77"/>
      <c r="S107" s="78"/>
      <c r="T107" s="58"/>
      <c r="U107" s="58"/>
      <c r="V107" s="58"/>
      <c r="AG107" s="58"/>
      <c r="AH107" s="58"/>
      <c r="AI107" s="58"/>
      <c r="AJ107" s="58"/>
      <c r="AK107" s="58"/>
      <c r="AL107" s="58"/>
    </row>
    <row r="108" spans="1:38" s="1" customFormat="1">
      <c r="A108" s="16"/>
      <c r="B108" s="58"/>
      <c r="C108" s="58"/>
      <c r="D108" s="58"/>
      <c r="E108" s="58"/>
      <c r="F108" s="58"/>
      <c r="G108" s="58"/>
      <c r="H108" s="58"/>
      <c r="I108" s="58"/>
      <c r="J108" s="58"/>
      <c r="K108" s="58"/>
      <c r="L108" s="59"/>
      <c r="M108" s="58"/>
      <c r="N108" s="59"/>
      <c r="O108" s="58"/>
      <c r="P108" s="59"/>
      <c r="Q108" s="76"/>
      <c r="R108" s="77"/>
      <c r="S108" s="78"/>
      <c r="T108" s="58"/>
      <c r="U108" s="58"/>
      <c r="V108" s="58"/>
      <c r="AG108" s="58"/>
      <c r="AH108" s="58"/>
      <c r="AI108" s="58"/>
      <c r="AJ108" s="58"/>
      <c r="AK108" s="58"/>
      <c r="AL108" s="58"/>
    </row>
    <row r="109" spans="1:38" s="1" customFormat="1">
      <c r="A109" s="16"/>
      <c r="B109" s="58"/>
      <c r="C109" s="58"/>
      <c r="D109" s="58"/>
      <c r="E109" s="58"/>
      <c r="F109" s="58"/>
      <c r="G109" s="58"/>
      <c r="H109" s="58"/>
      <c r="I109" s="58"/>
      <c r="J109" s="58"/>
      <c r="K109" s="58"/>
      <c r="L109" s="59"/>
      <c r="M109" s="58"/>
      <c r="N109" s="59"/>
      <c r="O109" s="58"/>
      <c r="P109" s="59"/>
      <c r="Q109" s="76"/>
      <c r="R109" s="77"/>
      <c r="S109" s="78"/>
      <c r="T109" s="58"/>
      <c r="U109" s="58"/>
      <c r="V109" s="58"/>
      <c r="AG109" s="58"/>
      <c r="AH109" s="58"/>
      <c r="AI109" s="58"/>
      <c r="AJ109" s="58"/>
      <c r="AK109" s="58"/>
      <c r="AL109" s="58"/>
    </row>
    <row r="110" spans="1:38" s="1" customFormat="1">
      <c r="A110" s="16"/>
      <c r="B110" s="58"/>
      <c r="C110" s="58"/>
      <c r="D110" s="58"/>
      <c r="E110" s="58"/>
      <c r="F110" s="58"/>
      <c r="G110" s="58"/>
      <c r="H110" s="58"/>
      <c r="I110" s="58"/>
      <c r="J110" s="58"/>
      <c r="K110" s="58"/>
      <c r="L110" s="59"/>
      <c r="M110" s="58"/>
      <c r="N110" s="59"/>
      <c r="O110" s="58"/>
      <c r="P110" s="59"/>
      <c r="Q110" s="76"/>
      <c r="R110" s="77"/>
      <c r="S110" s="78"/>
      <c r="T110" s="58"/>
      <c r="U110" s="58"/>
      <c r="V110" s="58"/>
      <c r="AG110" s="58"/>
      <c r="AH110" s="58"/>
      <c r="AI110" s="58"/>
      <c r="AJ110" s="58"/>
      <c r="AK110" s="58"/>
      <c r="AL110" s="58"/>
    </row>
    <row r="111" spans="1:38" s="1" customFormat="1">
      <c r="A111" s="16"/>
      <c r="B111" s="58"/>
      <c r="C111" s="58"/>
      <c r="D111" s="58"/>
      <c r="E111" s="58"/>
      <c r="F111" s="58"/>
      <c r="G111" s="58"/>
      <c r="H111" s="58"/>
      <c r="I111" s="58"/>
      <c r="J111" s="58"/>
      <c r="K111" s="58"/>
      <c r="L111" s="59"/>
      <c r="M111" s="58"/>
      <c r="N111" s="59"/>
      <c r="O111" s="58"/>
      <c r="P111" s="59"/>
      <c r="Q111" s="76"/>
      <c r="R111" s="77"/>
      <c r="S111" s="78"/>
      <c r="T111" s="58"/>
      <c r="U111" s="58"/>
      <c r="V111" s="58"/>
      <c r="AG111" s="58"/>
      <c r="AH111" s="58"/>
      <c r="AI111" s="58"/>
      <c r="AJ111" s="58"/>
      <c r="AK111" s="58"/>
      <c r="AL111" s="58"/>
    </row>
    <row r="112" spans="1:38" s="1" customFormat="1">
      <c r="A112" s="16"/>
      <c r="B112" s="58"/>
      <c r="C112" s="58"/>
      <c r="D112" s="58"/>
      <c r="E112" s="58"/>
      <c r="F112" s="58"/>
      <c r="G112" s="58"/>
      <c r="H112" s="58"/>
      <c r="I112" s="58"/>
      <c r="J112" s="58"/>
      <c r="K112" s="58"/>
      <c r="L112" s="59"/>
      <c r="M112" s="58"/>
      <c r="N112" s="59"/>
      <c r="O112" s="58"/>
      <c r="P112" s="59"/>
      <c r="Q112" s="76"/>
      <c r="R112" s="77"/>
      <c r="S112" s="78"/>
      <c r="T112" s="58"/>
      <c r="U112" s="58"/>
      <c r="V112" s="58"/>
      <c r="AG112" s="58"/>
      <c r="AH112" s="58"/>
      <c r="AI112" s="58"/>
      <c r="AJ112" s="58"/>
      <c r="AK112" s="58"/>
      <c r="AL112" s="58"/>
    </row>
    <row r="113" spans="1:38" s="1" customFormat="1">
      <c r="A113" s="16"/>
      <c r="B113" s="58"/>
      <c r="C113" s="58"/>
      <c r="D113" s="58"/>
      <c r="E113" s="58"/>
      <c r="F113" s="58"/>
      <c r="G113" s="58"/>
      <c r="H113" s="58"/>
      <c r="I113" s="58"/>
      <c r="J113" s="58"/>
      <c r="K113" s="58"/>
      <c r="L113" s="59"/>
      <c r="M113" s="58"/>
      <c r="N113" s="59"/>
      <c r="O113" s="58"/>
      <c r="P113" s="59"/>
      <c r="Q113" s="76"/>
      <c r="R113" s="77"/>
      <c r="S113" s="78"/>
      <c r="T113" s="58"/>
      <c r="U113" s="58"/>
      <c r="V113" s="58"/>
      <c r="AG113" s="58"/>
      <c r="AH113" s="58"/>
      <c r="AI113" s="58"/>
      <c r="AJ113" s="58"/>
      <c r="AK113" s="58"/>
      <c r="AL113" s="58"/>
    </row>
    <row r="114" spans="1:38" s="1" customFormat="1">
      <c r="A114" s="16"/>
      <c r="B114" s="58"/>
      <c r="C114" s="58"/>
      <c r="D114" s="58"/>
      <c r="E114" s="58"/>
      <c r="F114" s="58"/>
      <c r="G114" s="58"/>
      <c r="H114" s="58"/>
      <c r="I114" s="58"/>
      <c r="J114" s="58"/>
      <c r="K114" s="58"/>
      <c r="L114" s="59"/>
      <c r="M114" s="58"/>
      <c r="N114" s="59"/>
      <c r="O114" s="58"/>
      <c r="P114" s="59"/>
      <c r="Q114" s="76"/>
      <c r="R114" s="77"/>
      <c r="S114" s="78"/>
      <c r="T114" s="58"/>
      <c r="U114" s="58"/>
      <c r="V114" s="58"/>
      <c r="AG114" s="58"/>
      <c r="AH114" s="58"/>
      <c r="AI114" s="58"/>
      <c r="AJ114" s="58"/>
      <c r="AK114" s="58"/>
      <c r="AL114" s="58"/>
    </row>
    <row r="115" spans="1:38" s="1" customFormat="1">
      <c r="A115" s="16"/>
      <c r="B115" s="58"/>
      <c r="C115" s="58"/>
      <c r="D115" s="58"/>
      <c r="E115" s="58"/>
      <c r="F115" s="58"/>
      <c r="G115" s="58"/>
      <c r="H115" s="58"/>
      <c r="I115" s="58"/>
      <c r="J115" s="58"/>
      <c r="K115" s="58"/>
      <c r="L115" s="59"/>
      <c r="M115" s="58"/>
      <c r="N115" s="59"/>
      <c r="O115" s="58"/>
      <c r="P115" s="59"/>
      <c r="Q115" s="76"/>
      <c r="R115" s="77"/>
      <c r="S115" s="78"/>
      <c r="T115" s="58"/>
      <c r="U115" s="58"/>
      <c r="V115" s="58"/>
      <c r="AG115" s="58"/>
      <c r="AH115" s="58"/>
      <c r="AI115" s="58"/>
      <c r="AJ115" s="58"/>
      <c r="AK115" s="58"/>
      <c r="AL115" s="58"/>
    </row>
    <row r="116" spans="1:38" s="1" customFormat="1">
      <c r="A116" s="16"/>
      <c r="B116" s="58"/>
      <c r="C116" s="58"/>
      <c r="D116" s="58"/>
      <c r="E116" s="58"/>
      <c r="F116" s="58"/>
      <c r="G116" s="58"/>
      <c r="H116" s="58"/>
      <c r="I116" s="58"/>
      <c r="J116" s="58"/>
      <c r="K116" s="58"/>
      <c r="L116" s="59"/>
      <c r="M116" s="58"/>
      <c r="N116" s="59"/>
      <c r="O116" s="58"/>
      <c r="P116" s="59"/>
      <c r="Q116" s="76"/>
      <c r="R116" s="77"/>
      <c r="S116" s="78"/>
      <c r="T116" s="58"/>
      <c r="U116" s="58"/>
      <c r="V116" s="58"/>
      <c r="AG116" s="58"/>
      <c r="AH116" s="58"/>
      <c r="AI116" s="58"/>
      <c r="AJ116" s="58"/>
      <c r="AK116" s="58"/>
      <c r="AL116" s="58"/>
    </row>
    <row r="117" spans="1:38" s="1" customFormat="1">
      <c r="A117" s="16"/>
      <c r="B117" s="58"/>
      <c r="C117" s="58"/>
      <c r="D117" s="58"/>
      <c r="E117" s="58"/>
      <c r="F117" s="58"/>
      <c r="G117" s="58"/>
      <c r="H117" s="58"/>
      <c r="I117" s="58"/>
      <c r="J117" s="58"/>
      <c r="K117" s="58"/>
      <c r="L117" s="59"/>
      <c r="M117" s="58"/>
      <c r="N117" s="59"/>
      <c r="O117" s="58"/>
      <c r="P117" s="59"/>
      <c r="Q117" s="76"/>
      <c r="R117" s="77"/>
      <c r="S117" s="78"/>
      <c r="T117" s="58"/>
      <c r="U117" s="58"/>
      <c r="V117" s="58"/>
      <c r="AG117" s="58"/>
      <c r="AH117" s="58"/>
      <c r="AI117" s="58"/>
      <c r="AJ117" s="58"/>
      <c r="AK117" s="58"/>
      <c r="AL117" s="58"/>
    </row>
    <row r="118" spans="1:38" s="1" customFormat="1">
      <c r="A118" s="16"/>
      <c r="B118" s="58"/>
      <c r="C118" s="58"/>
      <c r="D118" s="58"/>
      <c r="E118" s="58"/>
      <c r="F118" s="58"/>
      <c r="G118" s="58"/>
      <c r="H118" s="58"/>
      <c r="I118" s="58"/>
      <c r="J118" s="58"/>
      <c r="K118" s="58"/>
      <c r="L118" s="59"/>
      <c r="M118" s="58"/>
      <c r="N118" s="59"/>
      <c r="O118" s="58"/>
      <c r="P118" s="59"/>
      <c r="Q118" s="76"/>
      <c r="R118" s="77"/>
      <c r="S118" s="78"/>
      <c r="T118" s="58"/>
      <c r="U118" s="58"/>
      <c r="V118" s="58"/>
      <c r="AG118" s="58"/>
      <c r="AH118" s="58"/>
      <c r="AI118" s="58"/>
      <c r="AJ118" s="58"/>
      <c r="AK118" s="58"/>
      <c r="AL118" s="58"/>
    </row>
    <row r="119" spans="1:38" s="1" customFormat="1">
      <c r="A119" s="16"/>
      <c r="B119" s="58"/>
      <c r="C119" s="58"/>
      <c r="D119" s="58"/>
      <c r="E119" s="58"/>
      <c r="F119" s="58"/>
      <c r="G119" s="58"/>
      <c r="H119" s="58"/>
      <c r="I119" s="58"/>
      <c r="J119" s="58"/>
      <c r="K119" s="58"/>
      <c r="L119" s="59"/>
      <c r="M119" s="58"/>
      <c r="N119" s="59"/>
      <c r="O119" s="58"/>
      <c r="P119" s="59"/>
      <c r="Q119" s="76"/>
      <c r="R119" s="77"/>
      <c r="S119" s="78"/>
      <c r="T119" s="58"/>
      <c r="U119" s="58"/>
      <c r="V119" s="58"/>
      <c r="AG119" s="58"/>
      <c r="AH119" s="58"/>
      <c r="AI119" s="58"/>
      <c r="AJ119" s="58"/>
      <c r="AK119" s="58"/>
      <c r="AL119" s="58"/>
    </row>
    <row r="120" spans="1:38" s="1" customFormat="1">
      <c r="A120" s="16"/>
      <c r="B120" s="58"/>
      <c r="C120" s="58"/>
      <c r="D120" s="58"/>
      <c r="E120" s="58"/>
      <c r="F120" s="58"/>
      <c r="G120" s="58"/>
      <c r="H120" s="58"/>
      <c r="I120" s="58"/>
      <c r="J120" s="58"/>
      <c r="K120" s="58"/>
      <c r="L120" s="59"/>
      <c r="M120" s="58"/>
      <c r="N120" s="59"/>
      <c r="O120" s="58"/>
      <c r="P120" s="59"/>
      <c r="Q120" s="76"/>
      <c r="R120" s="77"/>
      <c r="S120" s="78"/>
      <c r="T120" s="58"/>
      <c r="U120" s="58"/>
      <c r="V120" s="58"/>
      <c r="AG120" s="58"/>
      <c r="AH120" s="58"/>
      <c r="AI120" s="58"/>
      <c r="AJ120" s="58"/>
      <c r="AK120" s="58"/>
      <c r="AL120" s="58"/>
    </row>
    <row r="121" spans="1:38" s="1" customFormat="1">
      <c r="A121" s="16"/>
      <c r="B121" s="58"/>
      <c r="C121" s="58"/>
      <c r="D121" s="58"/>
      <c r="E121" s="58"/>
      <c r="F121" s="58"/>
      <c r="G121" s="58"/>
      <c r="H121" s="58"/>
      <c r="I121" s="58"/>
      <c r="J121" s="58"/>
      <c r="K121" s="58"/>
      <c r="L121" s="59"/>
      <c r="M121" s="58"/>
      <c r="N121" s="59"/>
      <c r="O121" s="58"/>
      <c r="P121" s="59"/>
      <c r="Q121" s="76"/>
      <c r="R121" s="77"/>
      <c r="S121" s="78"/>
      <c r="T121" s="58"/>
      <c r="U121" s="58"/>
      <c r="V121" s="58"/>
      <c r="AG121" s="58"/>
      <c r="AH121" s="58"/>
      <c r="AI121" s="58"/>
      <c r="AJ121" s="58"/>
      <c r="AK121" s="58"/>
      <c r="AL121" s="58"/>
    </row>
    <row r="122" spans="1:38" s="1" customFormat="1">
      <c r="A122" s="16"/>
      <c r="B122" s="58"/>
      <c r="C122" s="58"/>
      <c r="D122" s="58"/>
      <c r="E122" s="58"/>
      <c r="F122" s="58"/>
      <c r="G122" s="58"/>
      <c r="H122" s="58"/>
      <c r="I122" s="58"/>
      <c r="J122" s="58"/>
      <c r="K122" s="58"/>
      <c r="L122" s="59"/>
      <c r="M122" s="58"/>
      <c r="N122" s="59"/>
      <c r="O122" s="58"/>
      <c r="P122" s="59"/>
      <c r="Q122" s="76"/>
      <c r="R122" s="77"/>
      <c r="S122" s="78"/>
      <c r="T122" s="58"/>
      <c r="U122" s="58"/>
      <c r="V122" s="58"/>
      <c r="AG122" s="58"/>
      <c r="AH122" s="58"/>
      <c r="AI122" s="58"/>
      <c r="AJ122" s="58"/>
      <c r="AK122" s="58"/>
      <c r="AL122" s="58"/>
    </row>
    <row r="123" spans="1:38" s="1" customFormat="1">
      <c r="A123" s="16"/>
      <c r="B123" s="58"/>
      <c r="C123" s="58"/>
      <c r="D123" s="58"/>
      <c r="E123" s="58"/>
      <c r="F123" s="58"/>
      <c r="G123" s="58"/>
      <c r="H123" s="58"/>
      <c r="I123" s="58"/>
      <c r="J123" s="58"/>
      <c r="K123" s="58"/>
      <c r="L123" s="59"/>
      <c r="M123" s="58"/>
      <c r="N123" s="59"/>
      <c r="O123" s="58"/>
      <c r="P123" s="59"/>
      <c r="Q123" s="76"/>
      <c r="R123" s="77"/>
      <c r="S123" s="78"/>
      <c r="T123" s="58"/>
      <c r="U123" s="58"/>
      <c r="V123" s="58"/>
      <c r="AG123" s="58"/>
      <c r="AH123" s="58"/>
      <c r="AI123" s="58"/>
      <c r="AJ123" s="58"/>
      <c r="AK123" s="58"/>
      <c r="AL123" s="58"/>
    </row>
    <row r="124" spans="1:38" s="1" customFormat="1">
      <c r="A124" s="16"/>
      <c r="B124" s="58"/>
      <c r="C124" s="58"/>
      <c r="D124" s="58"/>
      <c r="E124" s="58"/>
      <c r="F124" s="58"/>
      <c r="G124" s="58"/>
      <c r="H124" s="58"/>
      <c r="I124" s="58"/>
      <c r="J124" s="58"/>
      <c r="K124" s="58"/>
      <c r="L124" s="59"/>
      <c r="M124" s="58"/>
      <c r="N124" s="59"/>
      <c r="O124" s="58"/>
      <c r="P124" s="59"/>
      <c r="Q124" s="76"/>
      <c r="R124" s="77"/>
      <c r="S124" s="78"/>
      <c r="T124" s="58"/>
      <c r="U124" s="58"/>
      <c r="V124" s="58"/>
      <c r="AG124" s="58"/>
      <c r="AH124" s="58"/>
      <c r="AI124" s="58"/>
      <c r="AJ124" s="58"/>
      <c r="AK124" s="58"/>
      <c r="AL124" s="58"/>
    </row>
    <row r="125" spans="1:38" s="1" customFormat="1">
      <c r="A125" s="16"/>
      <c r="B125" s="58"/>
      <c r="C125" s="58"/>
      <c r="D125" s="58"/>
      <c r="E125" s="58"/>
      <c r="F125" s="58"/>
      <c r="G125" s="58"/>
      <c r="H125" s="58"/>
      <c r="I125" s="58"/>
      <c r="J125" s="58"/>
      <c r="K125" s="58"/>
      <c r="L125" s="59"/>
      <c r="M125" s="58"/>
      <c r="N125" s="59"/>
      <c r="O125" s="58"/>
      <c r="P125" s="59"/>
      <c r="Q125" s="76"/>
      <c r="R125" s="77"/>
      <c r="S125" s="78"/>
      <c r="T125" s="58"/>
      <c r="U125" s="58"/>
      <c r="V125" s="58"/>
      <c r="AG125" s="58"/>
      <c r="AH125" s="58"/>
      <c r="AI125" s="58"/>
      <c r="AJ125" s="58"/>
      <c r="AK125" s="58"/>
      <c r="AL125" s="58"/>
    </row>
    <row r="126" spans="1:38" s="1" customFormat="1">
      <c r="A126" s="16"/>
      <c r="B126" s="58"/>
      <c r="C126" s="58"/>
      <c r="D126" s="58"/>
      <c r="E126" s="58"/>
      <c r="F126" s="58"/>
      <c r="G126" s="58"/>
      <c r="H126" s="58"/>
      <c r="I126" s="58"/>
      <c r="J126" s="58"/>
      <c r="K126" s="58"/>
      <c r="L126" s="59"/>
      <c r="M126" s="58"/>
      <c r="N126" s="59"/>
      <c r="O126" s="58"/>
      <c r="P126" s="59"/>
      <c r="Q126" s="76"/>
      <c r="R126" s="77"/>
      <c r="S126" s="78"/>
      <c r="T126" s="58"/>
      <c r="U126" s="58"/>
      <c r="V126" s="58"/>
      <c r="AG126" s="58"/>
      <c r="AH126" s="58"/>
      <c r="AI126" s="58"/>
      <c r="AJ126" s="58"/>
      <c r="AK126" s="58"/>
      <c r="AL126" s="58"/>
    </row>
    <row r="127" spans="1:38" s="1" customFormat="1">
      <c r="A127" s="16"/>
      <c r="B127" s="58"/>
      <c r="C127" s="58"/>
      <c r="D127" s="58"/>
      <c r="E127" s="58"/>
      <c r="F127" s="58"/>
      <c r="G127" s="58"/>
      <c r="H127" s="58"/>
      <c r="I127" s="58"/>
      <c r="J127" s="58"/>
      <c r="K127" s="58"/>
      <c r="L127" s="59"/>
      <c r="M127" s="58"/>
      <c r="N127" s="59"/>
      <c r="O127" s="58"/>
      <c r="P127" s="59"/>
      <c r="Q127" s="76"/>
      <c r="R127" s="77"/>
      <c r="S127" s="78"/>
      <c r="T127" s="58"/>
      <c r="U127" s="58"/>
      <c r="V127" s="58"/>
      <c r="AG127" s="58"/>
      <c r="AH127" s="58"/>
      <c r="AI127" s="58"/>
      <c r="AJ127" s="58"/>
      <c r="AK127" s="58"/>
      <c r="AL127" s="58"/>
    </row>
  </sheetData>
  <mergeCells count="7">
    <mergeCell ref="X20:Y20"/>
    <mergeCell ref="B1:I1"/>
    <mergeCell ref="H7:I7"/>
    <mergeCell ref="B10:I10"/>
    <mergeCell ref="C13:I13"/>
    <mergeCell ref="C14:I14"/>
    <mergeCell ref="C15:I15"/>
  </mergeCells>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zoomScale="110" zoomScaleNormal="110" workbookViewId="0">
      <selection activeCell="D17" sqref="D17"/>
    </sheetView>
  </sheetViews>
  <sheetFormatPr defaultRowHeight="11.25"/>
  <cols>
    <col min="1" max="1" width="6.140625" style="16" bestFit="1" customWidth="1"/>
    <col min="2" max="2" width="8.140625" style="1" customWidth="1"/>
    <col min="3" max="3" width="22.5703125" style="1" customWidth="1"/>
    <col min="4" max="7" width="7.7109375" style="1" customWidth="1"/>
    <col min="8" max="8" width="11.5703125" style="1" customWidth="1"/>
    <col min="9" max="9" width="1.85546875" style="1" customWidth="1"/>
    <col min="10" max="10" width="22.5703125" style="1" customWidth="1"/>
    <col min="11" max="16384" width="9.140625" style="1"/>
  </cols>
  <sheetData>
    <row r="1" spans="1:17" ht="15">
      <c r="B1" s="222" t="s">
        <v>206</v>
      </c>
      <c r="C1" s="223"/>
      <c r="D1" s="223"/>
      <c r="E1" s="223"/>
      <c r="F1" s="223"/>
      <c r="G1" s="223"/>
      <c r="H1" s="223"/>
      <c r="I1"/>
    </row>
    <row r="2" spans="1:17" ht="15.75">
      <c r="H2" s="23" t="s">
        <v>94</v>
      </c>
    </row>
    <row r="3" spans="1:17" ht="15.75">
      <c r="B3" s="12" t="s">
        <v>0</v>
      </c>
      <c r="J3" s="150" t="s">
        <v>252</v>
      </c>
      <c r="K3" s="1" t="s">
        <v>255</v>
      </c>
    </row>
    <row r="4" spans="1:17" ht="12" customHeight="1">
      <c r="B4" s="4"/>
      <c r="I4" s="50"/>
      <c r="J4" s="151" t="s">
        <v>253</v>
      </c>
      <c r="N4" s="50"/>
      <c r="O4" s="50"/>
      <c r="P4" s="50"/>
      <c r="Q4" s="50"/>
    </row>
    <row r="5" spans="1:17" ht="12" customHeight="1">
      <c r="B5" s="1" t="s">
        <v>35</v>
      </c>
      <c r="C5" s="1" t="s">
        <v>46</v>
      </c>
      <c r="I5" s="50"/>
      <c r="J5" s="183" t="s">
        <v>254</v>
      </c>
      <c r="K5" s="192" t="s">
        <v>255</v>
      </c>
      <c r="N5" s="50"/>
      <c r="O5" s="50"/>
      <c r="P5" s="50"/>
      <c r="Q5" s="50"/>
    </row>
    <row r="6" spans="1:17" ht="12" customHeight="1">
      <c r="B6" s="1" t="s">
        <v>1</v>
      </c>
      <c r="C6" s="1" t="s">
        <v>50</v>
      </c>
      <c r="I6" s="50"/>
      <c r="J6" s="50"/>
      <c r="K6" s="50"/>
      <c r="L6" s="50"/>
      <c r="M6" s="50"/>
      <c r="N6" s="50"/>
      <c r="O6" s="50"/>
      <c r="P6" s="50"/>
      <c r="Q6" s="50"/>
    </row>
    <row r="7" spans="1:17" ht="12" customHeight="1">
      <c r="B7" s="1" t="s">
        <v>12</v>
      </c>
      <c r="C7" s="1" t="s">
        <v>93</v>
      </c>
      <c r="G7" s="1" t="s">
        <v>96</v>
      </c>
      <c r="H7" s="153">
        <v>41849</v>
      </c>
      <c r="I7" s="50"/>
      <c r="J7" s="160" t="s">
        <v>232</v>
      </c>
      <c r="L7" s="50"/>
      <c r="M7" s="50"/>
      <c r="N7" s="50"/>
      <c r="O7" s="50"/>
      <c r="P7" s="50"/>
      <c r="Q7" s="50"/>
    </row>
    <row r="8" spans="1:17" ht="12" customHeight="1">
      <c r="I8" s="50"/>
      <c r="L8" s="50"/>
      <c r="M8" s="50"/>
      <c r="N8" s="50"/>
      <c r="O8" s="50"/>
      <c r="P8" s="50"/>
      <c r="Q8" s="50"/>
    </row>
    <row r="9" spans="1:17" ht="12" customHeight="1">
      <c r="A9" s="16" t="s">
        <v>83</v>
      </c>
      <c r="B9" s="4" t="s">
        <v>3</v>
      </c>
      <c r="I9" s="50"/>
      <c r="L9" s="50"/>
      <c r="M9" s="50"/>
      <c r="N9" s="50"/>
      <c r="O9" s="50"/>
      <c r="P9" s="50"/>
      <c r="Q9" s="50"/>
    </row>
    <row r="10" spans="1:17" ht="12" customHeight="1">
      <c r="B10" s="5" t="s">
        <v>4</v>
      </c>
      <c r="C10" s="161" t="s">
        <v>259</v>
      </c>
      <c r="D10" s="162"/>
      <c r="E10" s="162"/>
      <c r="F10" s="162"/>
      <c r="G10" s="162"/>
      <c r="H10" s="163"/>
      <c r="I10" s="50"/>
      <c r="J10" s="160" t="s">
        <v>231</v>
      </c>
      <c r="K10" s="50"/>
      <c r="L10" s="50"/>
      <c r="M10" s="50"/>
      <c r="N10" s="50"/>
      <c r="O10" s="50"/>
      <c r="P10" s="50"/>
      <c r="Q10" s="50"/>
    </row>
    <row r="11" spans="1:17" ht="12" customHeight="1">
      <c r="B11" s="5" t="s">
        <v>5</v>
      </c>
      <c r="C11" s="161" t="s">
        <v>260</v>
      </c>
      <c r="D11" s="162"/>
      <c r="E11" s="162"/>
      <c r="F11" s="162"/>
      <c r="G11" s="162"/>
      <c r="H11" s="163"/>
      <c r="I11" s="50"/>
      <c r="J11" s="160" t="s">
        <v>231</v>
      </c>
      <c r="K11" s="50"/>
      <c r="L11" s="50"/>
      <c r="M11" s="50"/>
      <c r="N11" s="50"/>
      <c r="O11" s="50"/>
      <c r="P11" s="50"/>
      <c r="Q11" s="50"/>
    </row>
    <row r="12" spans="1:17" ht="12" customHeight="1">
      <c r="B12" s="9" t="s">
        <v>6</v>
      </c>
      <c r="C12" s="161" t="s">
        <v>261</v>
      </c>
      <c r="D12" s="162"/>
      <c r="E12" s="162"/>
      <c r="F12" s="162"/>
      <c r="G12" s="162"/>
      <c r="H12" s="163"/>
      <c r="I12" s="50"/>
      <c r="J12" s="160" t="s">
        <v>231</v>
      </c>
      <c r="K12" s="50"/>
      <c r="L12" s="50"/>
      <c r="M12" s="50"/>
      <c r="N12" s="50"/>
      <c r="O12" s="50"/>
      <c r="P12" s="50"/>
      <c r="Q12" s="50"/>
    </row>
    <row r="13" spans="1:17" ht="12" customHeight="1">
      <c r="B13" s="9"/>
      <c r="C13" s="6"/>
      <c r="D13" s="6"/>
      <c r="E13" s="6"/>
      <c r="F13" s="6"/>
      <c r="G13" s="6"/>
      <c r="H13" s="6"/>
      <c r="I13" s="50"/>
      <c r="J13" s="50"/>
      <c r="K13" s="50"/>
      <c r="L13" s="50"/>
      <c r="M13" s="50"/>
      <c r="N13" s="50"/>
      <c r="O13" s="50"/>
      <c r="P13" s="50"/>
      <c r="Q13" s="50"/>
    </row>
    <row r="14" spans="1:17" ht="12" customHeight="1">
      <c r="A14" s="16" t="s">
        <v>86</v>
      </c>
      <c r="B14" s="17" t="s">
        <v>7</v>
      </c>
      <c r="C14" s="6"/>
      <c r="D14" s="6"/>
      <c r="E14" s="6"/>
      <c r="F14" s="19" t="s">
        <v>88</v>
      </c>
      <c r="G14" s="6" t="s">
        <v>89</v>
      </c>
      <c r="H14" s="6"/>
      <c r="I14" s="50"/>
      <c r="J14" s="50"/>
      <c r="K14" s="50"/>
      <c r="L14" s="50"/>
      <c r="M14" s="50"/>
      <c r="N14" s="50"/>
      <c r="O14" s="50"/>
      <c r="P14" s="50"/>
      <c r="Q14" s="50"/>
    </row>
    <row r="15" spans="1:17" ht="12" customHeight="1">
      <c r="B15" s="17"/>
      <c r="C15" s="6"/>
      <c r="D15" s="6"/>
      <c r="E15" s="6"/>
      <c r="F15" s="229" t="s">
        <v>8</v>
      </c>
      <c r="G15" s="239"/>
      <c r="H15" s="239"/>
      <c r="I15" s="50"/>
      <c r="J15" s="50"/>
      <c r="K15" s="50"/>
      <c r="L15" s="50"/>
      <c r="M15" s="50"/>
      <c r="N15" s="50"/>
      <c r="O15" s="50"/>
      <c r="P15" s="50"/>
      <c r="Q15" s="50"/>
    </row>
    <row r="16" spans="1:17" ht="13.5" customHeight="1">
      <c r="B16" s="42" t="s">
        <v>114</v>
      </c>
      <c r="C16" s="45" t="s">
        <v>9</v>
      </c>
      <c r="D16" s="17" t="s">
        <v>10</v>
      </c>
      <c r="E16" s="42" t="s">
        <v>11</v>
      </c>
      <c r="F16" s="42" t="s">
        <v>115</v>
      </c>
      <c r="G16" s="42" t="s">
        <v>12</v>
      </c>
      <c r="H16" s="29"/>
      <c r="I16" s="50"/>
      <c r="J16" s="50"/>
      <c r="K16" s="50"/>
      <c r="L16" s="50"/>
      <c r="M16" s="50"/>
      <c r="N16" s="50"/>
      <c r="O16" s="50"/>
      <c r="P16" s="50"/>
      <c r="Q16" s="50"/>
    </row>
    <row r="17" spans="1:17" ht="15">
      <c r="A17" s="16" t="s">
        <v>61</v>
      </c>
      <c r="B17" s="36"/>
      <c r="C17" s="31" t="s">
        <v>42</v>
      </c>
      <c r="D17" s="135">
        <v>4</v>
      </c>
      <c r="E17" s="29" t="s">
        <v>34</v>
      </c>
      <c r="F17" s="37" t="s">
        <v>14</v>
      </c>
      <c r="G17" s="240" t="s">
        <v>15</v>
      </c>
      <c r="H17" s="241"/>
      <c r="I17" s="50"/>
      <c r="J17" s="160" t="s">
        <v>251</v>
      </c>
      <c r="K17" s="50"/>
      <c r="L17" s="50"/>
      <c r="M17" s="50"/>
      <c r="N17" s="50"/>
      <c r="O17" s="50"/>
      <c r="P17" s="50"/>
      <c r="Q17" s="50"/>
    </row>
    <row r="18" spans="1:17" ht="12" customHeight="1">
      <c r="A18" s="16" t="s">
        <v>62</v>
      </c>
      <c r="B18" s="38"/>
      <c r="C18" s="32" t="s">
        <v>43</v>
      </c>
      <c r="D18" s="136">
        <v>0.8</v>
      </c>
      <c r="E18" s="39" t="s">
        <v>18</v>
      </c>
      <c r="F18" s="40" t="s">
        <v>14</v>
      </c>
      <c r="G18" s="227" t="s">
        <v>15</v>
      </c>
      <c r="H18" s="228"/>
      <c r="I18" s="50"/>
      <c r="J18" s="160" t="s">
        <v>251</v>
      </c>
      <c r="K18" s="50"/>
      <c r="L18" s="50"/>
      <c r="M18" s="50"/>
      <c r="N18" s="50"/>
      <c r="O18" s="50"/>
      <c r="P18" s="50"/>
      <c r="Q18" s="50"/>
    </row>
    <row r="19" spans="1:17" ht="15">
      <c r="A19" s="16" t="s">
        <v>63</v>
      </c>
      <c r="B19" s="38"/>
      <c r="C19" s="41" t="s">
        <v>44</v>
      </c>
      <c r="D19" s="135">
        <v>3.5</v>
      </c>
      <c r="E19" s="39" t="s">
        <v>227</v>
      </c>
      <c r="F19" s="40" t="s">
        <v>14</v>
      </c>
      <c r="G19" s="227" t="s">
        <v>15</v>
      </c>
      <c r="H19" s="228"/>
      <c r="I19" s="50"/>
      <c r="J19" s="160" t="s">
        <v>251</v>
      </c>
      <c r="K19" s="50"/>
      <c r="L19" s="50"/>
      <c r="M19" s="50"/>
      <c r="N19" s="50"/>
      <c r="O19" s="50"/>
      <c r="P19" s="50"/>
      <c r="Q19" s="50"/>
    </row>
    <row r="20" spans="1:17" ht="15">
      <c r="A20" s="16" t="s">
        <v>64</v>
      </c>
      <c r="B20" s="38"/>
      <c r="C20" s="32" t="s">
        <v>45</v>
      </c>
      <c r="D20" s="136">
        <v>0</v>
      </c>
      <c r="E20" s="39" t="s">
        <v>228</v>
      </c>
      <c r="F20" s="40" t="s">
        <v>14</v>
      </c>
      <c r="G20" s="227" t="s">
        <v>15</v>
      </c>
      <c r="H20" s="228"/>
      <c r="I20" s="50"/>
      <c r="J20" s="160" t="s">
        <v>251</v>
      </c>
      <c r="K20" s="50"/>
      <c r="L20" s="50"/>
      <c r="M20" s="50"/>
      <c r="N20" s="50"/>
      <c r="O20" s="50"/>
      <c r="P20" s="50"/>
      <c r="Q20" s="50"/>
    </row>
    <row r="21" spans="1:17" ht="12" customHeight="1">
      <c r="A21" s="16" t="s">
        <v>65</v>
      </c>
      <c r="B21" s="38"/>
      <c r="C21" s="32" t="s">
        <v>39</v>
      </c>
      <c r="D21" s="135">
        <v>0.94</v>
      </c>
      <c r="E21" s="39" t="s">
        <v>18</v>
      </c>
      <c r="F21" s="40" t="s">
        <v>14</v>
      </c>
      <c r="G21" s="227" t="s">
        <v>15</v>
      </c>
      <c r="H21" s="228"/>
      <c r="J21" s="160" t="s">
        <v>251</v>
      </c>
    </row>
    <row r="22" spans="1:17" ht="12" customHeight="1">
      <c r="A22" s="16" t="s">
        <v>66</v>
      </c>
      <c r="B22" s="38"/>
      <c r="C22" s="32" t="s">
        <v>40</v>
      </c>
      <c r="D22" s="135">
        <v>20</v>
      </c>
      <c r="E22" s="30" t="s">
        <v>21</v>
      </c>
      <c r="F22" s="40" t="s">
        <v>19</v>
      </c>
      <c r="G22" s="227" t="s">
        <v>111</v>
      </c>
      <c r="H22" s="228"/>
      <c r="J22" s="160" t="s">
        <v>229</v>
      </c>
    </row>
    <row r="23" spans="1:17" s="6" customFormat="1" ht="12" customHeight="1">
      <c r="A23" s="16" t="s">
        <v>67</v>
      </c>
      <c r="B23" s="38"/>
      <c r="C23" s="32" t="s">
        <v>41</v>
      </c>
      <c r="D23" s="135">
        <v>5</v>
      </c>
      <c r="E23" s="30" t="s">
        <v>21</v>
      </c>
      <c r="F23" s="40" t="s">
        <v>29</v>
      </c>
      <c r="G23" s="227" t="s">
        <v>110</v>
      </c>
      <c r="H23" s="228"/>
      <c r="J23" s="160" t="s">
        <v>230</v>
      </c>
      <c r="K23" s="1"/>
      <c r="L23" s="1"/>
      <c r="M23" s="1"/>
      <c r="N23" s="1"/>
      <c r="O23" s="1"/>
    </row>
    <row r="24" spans="1:17" ht="15">
      <c r="C24" s="50"/>
      <c r="D24" s="50"/>
      <c r="E24" s="50"/>
      <c r="F24" s="16"/>
      <c r="G24" s="16"/>
      <c r="H24" s="50"/>
    </row>
    <row r="25" spans="1:17">
      <c r="C25" s="2"/>
      <c r="E25" s="15"/>
      <c r="F25" s="16"/>
      <c r="G25" s="16"/>
    </row>
    <row r="26" spans="1:17" s="134" customFormat="1" ht="12" customHeight="1">
      <c r="A26" s="132" t="s">
        <v>87</v>
      </c>
      <c r="B26" s="133" t="s">
        <v>24</v>
      </c>
    </row>
    <row r="27" spans="1:17" ht="12" customHeight="1">
      <c r="B27" s="6"/>
      <c r="C27" s="6"/>
      <c r="D27" s="6"/>
      <c r="E27" s="6"/>
      <c r="F27" s="6"/>
      <c r="G27" s="6"/>
      <c r="H27" s="6"/>
    </row>
    <row r="28" spans="1:17" ht="12" customHeight="1">
      <c r="B28" s="6"/>
      <c r="C28" s="6"/>
      <c r="D28" s="6"/>
      <c r="E28" s="6"/>
      <c r="F28" s="6"/>
      <c r="G28" s="6"/>
      <c r="H28" s="6"/>
    </row>
    <row r="29" spans="1:17" ht="12" customHeight="1">
      <c r="B29" s="6"/>
      <c r="C29" s="6"/>
      <c r="D29" s="6"/>
      <c r="E29" s="6"/>
      <c r="F29" s="6"/>
      <c r="G29" s="6"/>
      <c r="H29" s="6"/>
    </row>
    <row r="30" spans="1:17" ht="12" customHeight="1">
      <c r="B30" s="6"/>
      <c r="C30" s="6"/>
      <c r="D30" s="6"/>
      <c r="E30" s="6"/>
      <c r="F30" s="6"/>
      <c r="G30" s="6"/>
      <c r="H30" s="6"/>
    </row>
    <row r="31" spans="1:17" ht="12" customHeight="1"/>
    <row r="32" spans="1:17" ht="12" customHeight="1">
      <c r="A32" s="16" t="s">
        <v>84</v>
      </c>
      <c r="B32" s="4" t="s">
        <v>2</v>
      </c>
    </row>
    <row r="33" spans="1:8" ht="12" customHeight="1">
      <c r="B33" s="6"/>
      <c r="C33" s="6"/>
      <c r="D33" s="6"/>
      <c r="E33" s="6"/>
      <c r="F33" s="6"/>
      <c r="G33" s="6"/>
      <c r="H33" s="6"/>
    </row>
    <row r="34" spans="1:8" ht="12" customHeight="1">
      <c r="B34" s="6"/>
      <c r="C34" s="6"/>
      <c r="D34" s="6"/>
      <c r="E34" s="6"/>
      <c r="F34" s="6"/>
      <c r="G34" s="6"/>
      <c r="H34" s="6"/>
    </row>
    <row r="35" spans="1:8" ht="12" customHeight="1">
      <c r="B35" s="6"/>
      <c r="C35" s="6"/>
      <c r="D35" s="6"/>
      <c r="E35" s="6"/>
      <c r="F35" s="6"/>
      <c r="G35" s="6"/>
      <c r="H35" s="6"/>
    </row>
    <row r="36" spans="1:8" ht="12" customHeight="1">
      <c r="B36" s="6"/>
      <c r="C36" s="6"/>
      <c r="D36" s="6"/>
      <c r="E36" s="6"/>
      <c r="F36" s="6"/>
      <c r="G36" s="6"/>
      <c r="H36" s="6"/>
    </row>
    <row r="37" spans="1:8" ht="12" customHeight="1">
      <c r="B37" s="6"/>
      <c r="C37" s="6"/>
      <c r="D37" s="6"/>
      <c r="E37" s="6"/>
      <c r="F37" s="6"/>
      <c r="G37" s="6"/>
      <c r="H37" s="6"/>
    </row>
    <row r="38" spans="1:8" ht="12" customHeight="1"/>
    <row r="39" spans="1:8" ht="12" customHeight="1">
      <c r="A39" s="16" t="s">
        <v>85</v>
      </c>
      <c r="B39" s="4" t="s">
        <v>25</v>
      </c>
      <c r="E39" s="11" t="s">
        <v>26</v>
      </c>
    </row>
    <row r="40" spans="1:8" ht="12" customHeight="1">
      <c r="B40" s="2" t="s">
        <v>27</v>
      </c>
      <c r="C40" s="211"/>
      <c r="E40" s="6"/>
      <c r="F40" s="6"/>
      <c r="G40" s="6"/>
      <c r="H40" s="6"/>
    </row>
    <row r="41" spans="1:8" ht="12" customHeight="1">
      <c r="B41" s="2" t="s">
        <v>28</v>
      </c>
      <c r="C41" s="211"/>
      <c r="E41" s="6"/>
      <c r="F41" s="6"/>
      <c r="G41" s="6"/>
      <c r="H41" s="6"/>
    </row>
    <row r="42" spans="1:8" ht="12" customHeight="1">
      <c r="E42" s="6"/>
      <c r="F42" s="6"/>
      <c r="G42" s="6"/>
      <c r="H42" s="6"/>
    </row>
    <row r="43" spans="1:8" ht="12" customHeight="1">
      <c r="E43" s="6"/>
      <c r="F43" s="6"/>
      <c r="G43" s="6"/>
      <c r="H43" s="6"/>
    </row>
    <row r="44" spans="1:8" ht="12" customHeight="1">
      <c r="E44" s="6"/>
      <c r="F44" s="6"/>
      <c r="G44" s="6"/>
      <c r="H44" s="6"/>
    </row>
    <row r="45" spans="1:8" ht="12" customHeight="1">
      <c r="B45" s="24" t="s">
        <v>103</v>
      </c>
      <c r="C45" s="46"/>
      <c r="D45" s="46"/>
      <c r="E45" s="24" t="s">
        <v>104</v>
      </c>
      <c r="F45" s="26"/>
      <c r="G45" s="46"/>
      <c r="H45" s="27"/>
    </row>
    <row r="46" spans="1:8" ht="12" customHeight="1">
      <c r="B46" s="3"/>
      <c r="C46" s="21"/>
      <c r="D46" s="21"/>
      <c r="E46" s="21"/>
      <c r="F46" s="21"/>
      <c r="G46" s="21"/>
      <c r="H46" s="21"/>
    </row>
    <row r="47" spans="1:8" ht="21.75" customHeight="1">
      <c r="B47" s="21"/>
      <c r="C47" s="21"/>
      <c r="D47" s="21"/>
      <c r="E47" s="21"/>
      <c r="F47" s="21"/>
      <c r="G47" s="21"/>
      <c r="H47" s="21"/>
    </row>
    <row r="48" spans="1: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sheetData>
  <mergeCells count="9">
    <mergeCell ref="B1:H1"/>
    <mergeCell ref="G22:H22"/>
    <mergeCell ref="G23:H23"/>
    <mergeCell ref="F15:H15"/>
    <mergeCell ref="G17:H17"/>
    <mergeCell ref="G18:H18"/>
    <mergeCell ref="G19:H19"/>
    <mergeCell ref="G20:H20"/>
    <mergeCell ref="G21:H21"/>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showGridLines="0" zoomScale="110" zoomScaleNormal="110" workbookViewId="0">
      <selection activeCell="I46" sqref="I46"/>
    </sheetView>
  </sheetViews>
  <sheetFormatPr defaultRowHeight="11.25"/>
  <cols>
    <col min="1" max="1" width="5" style="56" customWidth="1"/>
    <col min="2" max="2" width="8.7109375" style="56" customWidth="1"/>
    <col min="3" max="3" width="18.140625" style="58" customWidth="1"/>
    <col min="4" max="4" width="9.85546875" style="58" bestFit="1" customWidth="1"/>
    <col min="5" max="8" width="5.140625" style="58" customWidth="1"/>
    <col min="9" max="9" width="4.7109375" style="58" customWidth="1"/>
    <col min="10" max="10" width="2.85546875" style="58" customWidth="1"/>
    <col min="11" max="11" width="23.42578125" style="58" customWidth="1"/>
    <col min="12" max="12" width="2.42578125" style="59" customWidth="1"/>
    <col min="13" max="13" width="4.7109375" style="58" customWidth="1"/>
    <col min="14" max="14" width="8.28515625" style="1" customWidth="1"/>
    <col min="15" max="15" width="8.28515625" style="58" customWidth="1"/>
    <col min="16" max="16384" width="9.140625" style="58"/>
  </cols>
  <sheetData>
    <row r="1" spans="1:14" ht="12.75">
      <c r="B1" s="222" t="s">
        <v>202</v>
      </c>
      <c r="C1" s="233"/>
      <c r="D1" s="233"/>
      <c r="E1" s="233"/>
      <c r="F1" s="233"/>
      <c r="G1" s="233"/>
      <c r="H1" s="233"/>
      <c r="I1" s="233"/>
    </row>
    <row r="2" spans="1:14" s="147" customFormat="1" ht="15.75">
      <c r="A2" s="144"/>
      <c r="B2" s="145"/>
      <c r="C2" s="146"/>
      <c r="D2" s="146"/>
      <c r="E2" s="146"/>
      <c r="F2" s="146"/>
      <c r="G2" s="146"/>
      <c r="H2" s="146"/>
      <c r="I2" s="23" t="s">
        <v>122</v>
      </c>
      <c r="L2" s="148"/>
      <c r="N2" s="149"/>
    </row>
    <row r="3" spans="1:14" ht="15.75">
      <c r="B3" s="57" t="s">
        <v>121</v>
      </c>
      <c r="C3" s="1"/>
      <c r="E3" s="1"/>
      <c r="F3" s="1"/>
      <c r="G3" s="1"/>
      <c r="H3" s="1"/>
      <c r="K3" s="150" t="s">
        <v>252</v>
      </c>
      <c r="L3" s="192" t="s">
        <v>255</v>
      </c>
      <c r="M3" s="1"/>
    </row>
    <row r="4" spans="1:14" ht="12.75" customHeight="1">
      <c r="B4" s="58"/>
      <c r="C4" s="1"/>
      <c r="E4" s="1"/>
      <c r="F4" s="1"/>
      <c r="K4" s="151" t="s">
        <v>253</v>
      </c>
      <c r="L4" s="192"/>
      <c r="M4" s="1"/>
    </row>
    <row r="5" spans="1:14" s="1" customFormat="1" ht="12" customHeight="1">
      <c r="A5" s="16"/>
      <c r="B5" s="58" t="s">
        <v>35</v>
      </c>
      <c r="C5" s="60" t="s">
        <v>123</v>
      </c>
      <c r="E5"/>
      <c r="F5"/>
      <c r="G5"/>
      <c r="H5"/>
      <c r="I5"/>
      <c r="K5" s="183" t="s">
        <v>254</v>
      </c>
      <c r="L5" s="192" t="s">
        <v>255</v>
      </c>
    </row>
    <row r="6" spans="1:14" s="1" customFormat="1" ht="12" customHeight="1">
      <c r="A6" s="16"/>
      <c r="B6" s="58" t="s">
        <v>1</v>
      </c>
      <c r="C6" s="21" t="s">
        <v>50</v>
      </c>
      <c r="E6"/>
      <c r="F6"/>
      <c r="G6"/>
      <c r="H6"/>
      <c r="I6"/>
    </row>
    <row r="7" spans="1:14" s="1" customFormat="1" ht="12" customHeight="1">
      <c r="A7" s="16"/>
      <c r="B7" s="58" t="s">
        <v>12</v>
      </c>
      <c r="C7" s="21" t="s">
        <v>124</v>
      </c>
      <c r="E7"/>
      <c r="F7"/>
      <c r="G7" s="1" t="s">
        <v>96</v>
      </c>
      <c r="H7" s="234">
        <f>'TD-WH-SD'!H7</f>
        <v>41849</v>
      </c>
      <c r="I7" s="235"/>
      <c r="K7" s="160" t="s">
        <v>256</v>
      </c>
    </row>
    <row r="8" spans="1:14" s="1" customFormat="1" ht="12" customHeight="1">
      <c r="A8" s="16"/>
      <c r="B8" s="16"/>
    </row>
    <row r="9" spans="1:14" s="1" customFormat="1" ht="12" customHeight="1">
      <c r="A9" s="61" t="s">
        <v>125</v>
      </c>
      <c r="B9" s="4" t="s">
        <v>126</v>
      </c>
    </row>
    <row r="10" spans="1:14" s="1" customFormat="1" ht="12" customHeight="1">
      <c r="A10" s="62"/>
      <c r="B10" s="244"/>
      <c r="C10" s="236"/>
      <c r="D10" s="236"/>
      <c r="E10" s="236"/>
      <c r="F10" s="236"/>
      <c r="G10" s="236"/>
      <c r="H10" s="236"/>
      <c r="I10" s="226"/>
      <c r="K10" s="160" t="s">
        <v>231</v>
      </c>
      <c r="M10" s="58"/>
    </row>
    <row r="11" spans="1:14" s="1" customFormat="1" ht="12" customHeight="1">
      <c r="A11" s="61"/>
      <c r="B11" s="61"/>
    </row>
    <row r="12" spans="1:14" s="1" customFormat="1" ht="12" customHeight="1">
      <c r="A12" s="61" t="s">
        <v>127</v>
      </c>
      <c r="B12" s="4" t="s">
        <v>128</v>
      </c>
      <c r="D12" s="7"/>
      <c r="E12" s="7"/>
      <c r="G12" s="7"/>
      <c r="H12" s="7"/>
      <c r="I12" s="7"/>
    </row>
    <row r="13" spans="1:14" s="1" customFormat="1" ht="12" customHeight="1">
      <c r="A13" s="61"/>
      <c r="B13" s="1" t="s">
        <v>4</v>
      </c>
      <c r="C13" s="237" t="str">
        <f>IF(ISBLANK('TD-WH-SD'!C10),"{undefined}",'TD-WH-SD'!C10)</f>
        <v>vAConsult</v>
      </c>
      <c r="D13" s="242"/>
      <c r="E13" s="242"/>
      <c r="F13" s="242"/>
      <c r="G13" s="242"/>
      <c r="H13" s="242"/>
      <c r="I13" s="243"/>
      <c r="K13" s="160" t="s">
        <v>256</v>
      </c>
    </row>
    <row r="14" spans="1:14" s="1" customFormat="1" ht="12" customHeight="1">
      <c r="A14" s="61"/>
      <c r="B14" s="7" t="s">
        <v>5</v>
      </c>
      <c r="C14" s="237" t="str">
        <f>IF(ISBLANK('TD-WH-SD'!C11),"{undefined}",'TD-WH-SD'!C11)</f>
        <v>Turbo SL</v>
      </c>
      <c r="D14" s="242"/>
      <c r="E14" s="242"/>
      <c r="F14" s="242"/>
      <c r="G14" s="242"/>
      <c r="H14" s="242"/>
      <c r="I14" s="243"/>
      <c r="K14" s="160" t="s">
        <v>256</v>
      </c>
    </row>
    <row r="15" spans="1:14" s="1" customFormat="1" ht="12" customHeight="1">
      <c r="A15" s="61"/>
      <c r="B15" s="1" t="s">
        <v>6</v>
      </c>
      <c r="C15" s="237" t="str">
        <f>IF(ISBLANK('TD-WH-SD'!C12),"{undefined}",'TD-WH-SD'!C12)</f>
        <v>V250</v>
      </c>
      <c r="D15" s="242"/>
      <c r="E15" s="242"/>
      <c r="F15" s="242"/>
      <c r="G15" s="242"/>
      <c r="H15" s="242"/>
      <c r="I15" s="243"/>
      <c r="K15" s="160" t="s">
        <v>256</v>
      </c>
    </row>
    <row r="16" spans="1:14" s="1" customFormat="1" ht="12" customHeight="1">
      <c r="A16" s="61"/>
      <c r="B16" s="61"/>
    </row>
    <row r="17" spans="1:11" s="1" customFormat="1" ht="12" customHeight="1">
      <c r="A17" s="61" t="s">
        <v>129</v>
      </c>
      <c r="B17" s="4" t="s">
        <v>7</v>
      </c>
    </row>
    <row r="18" spans="1:11" s="1" customFormat="1" ht="12" customHeight="1">
      <c r="A18" s="63"/>
      <c r="B18" s="63"/>
      <c r="C18" s="6"/>
    </row>
    <row r="19" spans="1:11" s="1" customFormat="1" ht="12" customHeight="1">
      <c r="A19" s="64"/>
      <c r="B19" s="42" t="s">
        <v>114</v>
      </c>
      <c r="C19" s="29"/>
      <c r="D19" s="43" t="s">
        <v>9</v>
      </c>
      <c r="E19" s="47" t="s">
        <v>10</v>
      </c>
      <c r="F19" s="48" t="s">
        <v>11</v>
      </c>
      <c r="G19" s="29"/>
      <c r="H19" s="29"/>
      <c r="I19" s="29"/>
    </row>
    <row r="20" spans="1:11" s="1" customFormat="1" ht="13.5">
      <c r="A20" s="63" t="s">
        <v>130</v>
      </c>
      <c r="B20" s="30"/>
      <c r="C20" s="32" t="s">
        <v>13</v>
      </c>
      <c r="D20" s="32" t="s">
        <v>116</v>
      </c>
      <c r="E20" s="137">
        <f>'TD-WH-SD'!D17</f>
        <v>4</v>
      </c>
      <c r="F20" s="30" t="s">
        <v>34</v>
      </c>
      <c r="G20" s="30"/>
      <c r="H20" s="30"/>
      <c r="I20" s="30"/>
      <c r="K20" s="160" t="s">
        <v>256</v>
      </c>
    </row>
    <row r="21" spans="1:11" s="1" customFormat="1" ht="12" customHeight="1">
      <c r="A21" s="63" t="s">
        <v>131</v>
      </c>
      <c r="B21" s="30"/>
      <c r="C21" s="32" t="s">
        <v>132</v>
      </c>
      <c r="D21" s="32" t="s">
        <v>133</v>
      </c>
      <c r="E21" s="138">
        <f>'TD-WH-SD'!D18</f>
        <v>0.8</v>
      </c>
      <c r="F21" s="39" t="s">
        <v>18</v>
      </c>
      <c r="G21" s="30"/>
      <c r="H21" s="30"/>
      <c r="I21" s="30"/>
      <c r="K21" s="160" t="s">
        <v>256</v>
      </c>
    </row>
    <row r="22" spans="1:11" s="1" customFormat="1" ht="13.5">
      <c r="A22" s="63" t="s">
        <v>134</v>
      </c>
      <c r="B22" s="30"/>
      <c r="C22" s="32" t="s">
        <v>52</v>
      </c>
      <c r="D22" s="32" t="s">
        <v>135</v>
      </c>
      <c r="E22" s="137">
        <f>'TD-WH-SD'!D19</f>
        <v>3.5</v>
      </c>
      <c r="F22" s="39" t="s">
        <v>227</v>
      </c>
      <c r="G22" s="30"/>
      <c r="H22" s="30"/>
      <c r="I22" s="30"/>
      <c r="K22" s="160" t="s">
        <v>256</v>
      </c>
    </row>
    <row r="23" spans="1:11" s="1" customFormat="1" ht="13.5">
      <c r="A23" s="63" t="s">
        <v>136</v>
      </c>
      <c r="B23" s="30"/>
      <c r="C23" s="32" t="s">
        <v>53</v>
      </c>
      <c r="D23" s="32" t="s">
        <v>57</v>
      </c>
      <c r="E23" s="138">
        <f>'TD-WH-SD'!D20</f>
        <v>0</v>
      </c>
      <c r="F23" s="39" t="s">
        <v>228</v>
      </c>
      <c r="G23" s="30"/>
      <c r="H23" s="30"/>
      <c r="I23" s="30"/>
      <c r="K23" s="160" t="s">
        <v>256</v>
      </c>
    </row>
    <row r="24" spans="1:11" s="1" customFormat="1">
      <c r="A24" s="63" t="s">
        <v>137</v>
      </c>
      <c r="B24" s="30"/>
      <c r="C24" s="32" t="s">
        <v>54</v>
      </c>
      <c r="D24" s="32" t="s">
        <v>58</v>
      </c>
      <c r="E24" s="137">
        <f>'TD-WH-SD'!D21</f>
        <v>0.94</v>
      </c>
      <c r="F24" s="39" t="s">
        <v>18</v>
      </c>
      <c r="G24" s="30"/>
      <c r="H24" s="30"/>
      <c r="I24" s="30"/>
      <c r="K24" s="160" t="s">
        <v>256</v>
      </c>
    </row>
    <row r="25" spans="1:11" s="1" customFormat="1" ht="12" customHeight="1">
      <c r="A25" s="63" t="s">
        <v>138</v>
      </c>
      <c r="B25" s="30"/>
      <c r="C25" s="32" t="s">
        <v>139</v>
      </c>
      <c r="D25" s="32" t="s">
        <v>140</v>
      </c>
      <c r="E25" s="139">
        <f>'PF-HWST'!E23</f>
        <v>150</v>
      </c>
      <c r="F25" s="30" t="s">
        <v>31</v>
      </c>
      <c r="G25" s="30"/>
      <c r="H25" s="30"/>
      <c r="I25" s="30"/>
      <c r="K25" s="160" t="s">
        <v>262</v>
      </c>
    </row>
    <row r="26" spans="1:11" s="1" customFormat="1" ht="12" customHeight="1">
      <c r="A26" s="63"/>
      <c r="B26" s="30"/>
      <c r="C26" s="32" t="s">
        <v>141</v>
      </c>
      <c r="D26" s="32" t="s">
        <v>142</v>
      </c>
      <c r="E26" s="139">
        <f>'PF-HWST'!E24</f>
        <v>0</v>
      </c>
      <c r="F26" s="30" t="s">
        <v>31</v>
      </c>
      <c r="G26" s="30"/>
      <c r="H26" s="30"/>
      <c r="I26" s="30"/>
      <c r="K26" s="160" t="s">
        <v>262</v>
      </c>
    </row>
    <row r="27" spans="1:11" s="1" customFormat="1" ht="12" customHeight="1">
      <c r="A27" s="63"/>
      <c r="B27" s="30"/>
      <c r="C27" s="32"/>
      <c r="D27" s="65" t="s">
        <v>37</v>
      </c>
      <c r="E27" s="66" t="s">
        <v>32</v>
      </c>
      <c r="F27" s="179" t="s">
        <v>107</v>
      </c>
      <c r="G27" s="179" t="s">
        <v>38</v>
      </c>
      <c r="H27" s="179" t="s">
        <v>33</v>
      </c>
      <c r="I27" s="40"/>
    </row>
    <row r="28" spans="1:11" s="1" customFormat="1" ht="12" customHeight="1">
      <c r="A28" s="61" t="s">
        <v>143</v>
      </c>
      <c r="B28" s="30"/>
      <c r="C28" s="32" t="s">
        <v>144</v>
      </c>
      <c r="D28" s="41" t="s">
        <v>145</v>
      </c>
      <c r="E28" s="140">
        <v>873</v>
      </c>
      <c r="F28" s="141">
        <v>1263</v>
      </c>
      <c r="G28" s="141">
        <v>2291</v>
      </c>
      <c r="H28" s="141">
        <v>3229</v>
      </c>
      <c r="I28" s="30" t="s">
        <v>30</v>
      </c>
      <c r="K28" s="160" t="s">
        <v>257</v>
      </c>
    </row>
    <row r="29" spans="1:11" s="1" customFormat="1" ht="12" customHeight="1">
      <c r="A29" s="61" t="s">
        <v>146</v>
      </c>
      <c r="B29" s="30"/>
      <c r="C29" s="32" t="s">
        <v>55</v>
      </c>
      <c r="D29" s="32" t="s">
        <v>59</v>
      </c>
      <c r="E29" s="139">
        <f>'TD-WH-SD'!D22</f>
        <v>20</v>
      </c>
      <c r="F29" s="29" t="s">
        <v>21</v>
      </c>
      <c r="G29" s="29"/>
      <c r="H29" s="29"/>
      <c r="I29" s="30"/>
      <c r="K29" s="160" t="s">
        <v>256</v>
      </c>
    </row>
    <row r="30" spans="1:11" s="1" customFormat="1" ht="12" customHeight="1">
      <c r="A30" s="63" t="s">
        <v>147</v>
      </c>
      <c r="B30" s="30"/>
      <c r="C30" s="32" t="s">
        <v>56</v>
      </c>
      <c r="D30" s="32" t="s">
        <v>22</v>
      </c>
      <c r="E30" s="137">
        <f>'TD-WH-SD'!D23</f>
        <v>5</v>
      </c>
      <c r="F30" s="30" t="s">
        <v>21</v>
      </c>
      <c r="G30" s="30"/>
      <c r="H30" s="30"/>
      <c r="I30" s="30"/>
      <c r="K30" s="160" t="s">
        <v>256</v>
      </c>
    </row>
    <row r="31" spans="1:11" s="1" customFormat="1" ht="12" customHeight="1">
      <c r="A31" s="63" t="s">
        <v>148</v>
      </c>
      <c r="B31" s="67"/>
      <c r="C31" s="32" t="s">
        <v>149</v>
      </c>
      <c r="D31" s="32" t="s">
        <v>23</v>
      </c>
      <c r="E31" s="185">
        <f>(E29*2000+E30*365*24)/1000</f>
        <v>83.8</v>
      </c>
      <c r="F31" s="30" t="s">
        <v>30</v>
      </c>
      <c r="G31" s="30"/>
      <c r="H31" s="30"/>
      <c r="I31" s="30"/>
      <c r="K31" s="160" t="s">
        <v>258</v>
      </c>
    </row>
    <row r="32" spans="1:11" s="1" customFormat="1" ht="12" customHeight="1">
      <c r="A32" s="16"/>
      <c r="B32" s="16"/>
    </row>
    <row r="33" spans="1:9" s="1" customFormat="1" ht="12" customHeight="1">
      <c r="A33" s="16"/>
      <c r="B33" s="68" t="s">
        <v>103</v>
      </c>
      <c r="C33" s="69"/>
      <c r="D33" s="69"/>
      <c r="E33" s="68" t="s">
        <v>104</v>
      </c>
      <c r="F33" s="70"/>
      <c r="G33" s="70"/>
      <c r="H33" s="70"/>
      <c r="I33" s="68"/>
    </row>
    <row r="34" spans="1:9" s="1" customFormat="1" ht="12" customHeight="1">
      <c r="A34" s="16"/>
      <c r="B34" s="16"/>
    </row>
    <row r="35" spans="1:9" s="1" customFormat="1" ht="12" customHeight="1">
      <c r="A35" s="16"/>
      <c r="B35" s="16"/>
    </row>
    <row r="36" spans="1:9" s="1" customFormat="1" ht="12" customHeight="1">
      <c r="A36" s="20"/>
      <c r="B36" s="20"/>
    </row>
    <row r="37" spans="1:9" s="1" customFormat="1" ht="12" customHeight="1">
      <c r="A37" s="16"/>
      <c r="B37" s="16"/>
    </row>
    <row r="38" spans="1:9" s="1" customFormat="1" ht="12" customHeight="1">
      <c r="A38" s="16"/>
      <c r="B38" s="16"/>
    </row>
    <row r="39" spans="1:9" s="1" customFormat="1" ht="12" customHeight="1">
      <c r="A39" s="16"/>
      <c r="B39" s="16"/>
    </row>
    <row r="40" spans="1:9" s="1" customFormat="1" ht="12" customHeight="1">
      <c r="A40" s="16"/>
      <c r="B40" s="16"/>
    </row>
    <row r="41" spans="1:9" s="1" customFormat="1" ht="12" customHeight="1">
      <c r="A41" s="16"/>
      <c r="B41" s="16"/>
    </row>
    <row r="42" spans="1:9" s="1" customFormat="1" ht="12" customHeight="1">
      <c r="A42" s="16"/>
      <c r="B42" s="16"/>
    </row>
    <row r="43" spans="1:9" s="1" customFormat="1" ht="12" customHeight="1">
      <c r="A43" s="16"/>
      <c r="B43" s="16"/>
    </row>
    <row r="44" spans="1:9" s="1" customFormat="1" ht="12" customHeight="1">
      <c r="A44" s="16"/>
      <c r="B44" s="16"/>
    </row>
    <row r="45" spans="1:9" s="1" customFormat="1" ht="12" customHeight="1">
      <c r="A45" s="16"/>
      <c r="B45" s="16"/>
    </row>
    <row r="46" spans="1:9" s="1" customFormat="1" ht="12" customHeight="1">
      <c r="A46" s="16"/>
      <c r="B46" s="16"/>
    </row>
    <row r="47" spans="1:9" s="1" customFormat="1" ht="12" customHeight="1">
      <c r="A47" s="16"/>
      <c r="B47" s="16"/>
    </row>
    <row r="48" spans="1:9" s="1" customFormat="1" ht="12" customHeight="1">
      <c r="A48" s="16"/>
      <c r="B48" s="16"/>
    </row>
    <row r="49" spans="1:2" s="1" customFormat="1" ht="12" customHeight="1">
      <c r="A49" s="16"/>
      <c r="B49" s="16"/>
    </row>
    <row r="50" spans="1:2" s="1" customFormat="1" ht="12" customHeight="1">
      <c r="A50" s="16"/>
      <c r="B50" s="16"/>
    </row>
    <row r="51" spans="1:2" s="1" customFormat="1">
      <c r="A51" s="16"/>
      <c r="B51" s="16"/>
    </row>
    <row r="52" spans="1:2" s="1" customFormat="1">
      <c r="A52" s="16"/>
      <c r="B52" s="16"/>
    </row>
    <row r="53" spans="1:2" s="1" customFormat="1">
      <c r="A53" s="16"/>
      <c r="B53" s="16"/>
    </row>
    <row r="54" spans="1:2" s="1" customFormat="1">
      <c r="A54" s="16"/>
      <c r="B54" s="16"/>
    </row>
    <row r="55" spans="1:2" s="1" customFormat="1">
      <c r="A55" s="16"/>
      <c r="B55" s="16"/>
    </row>
    <row r="56" spans="1:2" s="1" customFormat="1">
      <c r="A56" s="16"/>
      <c r="B56" s="16"/>
    </row>
    <row r="57" spans="1:2" s="1" customFormat="1">
      <c r="A57" s="16"/>
      <c r="B57" s="16"/>
    </row>
    <row r="58" spans="1:2" s="1" customFormat="1">
      <c r="A58" s="16"/>
      <c r="B58" s="16"/>
    </row>
    <row r="59" spans="1:2" s="1" customFormat="1">
      <c r="A59" s="16"/>
      <c r="B59" s="16"/>
    </row>
    <row r="60" spans="1:2" s="1" customFormat="1">
      <c r="A60" s="16"/>
      <c r="B60" s="16"/>
    </row>
    <row r="61" spans="1:2" s="1" customFormat="1">
      <c r="A61" s="16"/>
      <c r="B61" s="16"/>
    </row>
    <row r="62" spans="1:2" s="1" customFormat="1">
      <c r="A62" s="16"/>
      <c r="B62" s="16"/>
    </row>
    <row r="63" spans="1:2" s="1" customFormat="1">
      <c r="A63" s="16"/>
      <c r="B63" s="16"/>
    </row>
    <row r="64" spans="1:2" s="1" customFormat="1">
      <c r="A64" s="16"/>
      <c r="B64" s="16"/>
    </row>
    <row r="65" spans="1:2" s="1" customFormat="1">
      <c r="A65" s="16"/>
      <c r="B65" s="16"/>
    </row>
    <row r="66" spans="1:2" s="1" customFormat="1">
      <c r="A66" s="16"/>
      <c r="B66" s="16"/>
    </row>
    <row r="67" spans="1:2" s="1" customFormat="1">
      <c r="A67" s="16"/>
      <c r="B67" s="16"/>
    </row>
    <row r="68" spans="1:2" s="1" customFormat="1">
      <c r="A68" s="16"/>
      <c r="B68" s="16"/>
    </row>
    <row r="69" spans="1:2" s="1" customFormat="1">
      <c r="A69" s="16"/>
      <c r="B69" s="16"/>
    </row>
    <row r="70" spans="1:2" s="1" customFormat="1">
      <c r="A70" s="16"/>
      <c r="B70" s="16"/>
    </row>
    <row r="71" spans="1:2" s="1" customFormat="1">
      <c r="A71" s="16"/>
      <c r="B71" s="16"/>
    </row>
    <row r="72" spans="1:2" s="1" customFormat="1">
      <c r="A72" s="16"/>
      <c r="B72" s="16"/>
    </row>
    <row r="73" spans="1:2" s="1" customFormat="1">
      <c r="A73" s="16"/>
      <c r="B73" s="16"/>
    </row>
    <row r="74" spans="1:2" s="1" customFormat="1">
      <c r="A74" s="16"/>
      <c r="B74" s="16"/>
    </row>
    <row r="75" spans="1:2" s="1" customFormat="1">
      <c r="A75" s="16"/>
      <c r="B75" s="16"/>
    </row>
    <row r="76" spans="1:2" s="1" customFormat="1">
      <c r="A76" s="16"/>
      <c r="B76" s="16"/>
    </row>
    <row r="77" spans="1:2" s="1" customFormat="1">
      <c r="A77" s="16"/>
      <c r="B77" s="16"/>
    </row>
    <row r="78" spans="1:2" s="1" customFormat="1">
      <c r="A78" s="16"/>
      <c r="B78" s="16"/>
    </row>
    <row r="79" spans="1:2" s="1" customFormat="1">
      <c r="A79" s="16"/>
      <c r="B79" s="16"/>
    </row>
    <row r="80" spans="1:2" s="1" customFormat="1">
      <c r="A80" s="16"/>
      <c r="B80" s="16"/>
    </row>
    <row r="81" spans="1:2" s="1" customFormat="1">
      <c r="A81" s="16"/>
      <c r="B81" s="16"/>
    </row>
    <row r="82" spans="1:2" s="1" customFormat="1">
      <c r="A82" s="16"/>
      <c r="B82" s="16"/>
    </row>
    <row r="83" spans="1:2" s="1" customFormat="1">
      <c r="A83" s="16"/>
      <c r="B83" s="16"/>
    </row>
    <row r="84" spans="1:2" s="1" customFormat="1">
      <c r="A84" s="16"/>
      <c r="B84" s="16"/>
    </row>
    <row r="85" spans="1:2" s="1" customFormat="1">
      <c r="A85" s="16"/>
      <c r="B85" s="16"/>
    </row>
    <row r="86" spans="1:2" s="1" customFormat="1">
      <c r="A86" s="16"/>
      <c r="B86" s="16"/>
    </row>
    <row r="87" spans="1:2" s="1" customFormat="1">
      <c r="A87" s="16"/>
      <c r="B87" s="16"/>
    </row>
    <row r="88" spans="1:2" s="1" customFormat="1">
      <c r="A88" s="16"/>
      <c r="B88" s="16"/>
    </row>
    <row r="89" spans="1:2" s="1" customFormat="1">
      <c r="A89" s="16"/>
      <c r="B89" s="16"/>
    </row>
    <row r="90" spans="1:2" s="1" customFormat="1">
      <c r="A90" s="16"/>
      <c r="B90" s="16"/>
    </row>
    <row r="91" spans="1:2" s="1" customFormat="1">
      <c r="A91" s="16"/>
      <c r="B91" s="16"/>
    </row>
    <row r="92" spans="1:2" s="1" customFormat="1">
      <c r="A92" s="16"/>
      <c r="B92" s="16"/>
    </row>
    <row r="93" spans="1:2" s="1" customFormat="1">
      <c r="A93" s="16"/>
      <c r="B93" s="16"/>
    </row>
    <row r="94" spans="1:2" s="1" customFormat="1">
      <c r="A94" s="16"/>
      <c r="B94" s="16"/>
    </row>
    <row r="95" spans="1:2" s="1" customFormat="1">
      <c r="A95" s="16"/>
      <c r="B95" s="16"/>
    </row>
    <row r="96" spans="1:2" s="1" customFormat="1">
      <c r="A96" s="16"/>
      <c r="B96" s="16"/>
    </row>
    <row r="97" spans="1:20" s="1" customFormat="1">
      <c r="A97" s="16"/>
      <c r="B97" s="16"/>
    </row>
    <row r="98" spans="1:20" s="1" customFormat="1">
      <c r="A98" s="16"/>
      <c r="B98" s="16"/>
    </row>
    <row r="99" spans="1:20" s="1" customFormat="1">
      <c r="A99" s="16"/>
      <c r="B99" s="16"/>
    </row>
    <row r="100" spans="1:20" s="1" customFormat="1">
      <c r="A100" s="16"/>
      <c r="B100" s="16"/>
    </row>
    <row r="101" spans="1:20" s="1" customFormat="1">
      <c r="A101" s="16"/>
      <c r="B101" s="16"/>
    </row>
    <row r="102" spans="1:20" s="1" customFormat="1">
      <c r="A102" s="56"/>
      <c r="B102" s="56"/>
      <c r="C102" s="58"/>
      <c r="D102" s="58"/>
      <c r="E102" s="58"/>
      <c r="F102" s="58"/>
      <c r="G102" s="58"/>
      <c r="H102" s="58"/>
      <c r="I102" s="58"/>
      <c r="J102" s="58"/>
      <c r="K102" s="58"/>
      <c r="L102" s="59"/>
      <c r="M102" s="58"/>
      <c r="O102" s="58"/>
      <c r="P102" s="58"/>
      <c r="Q102" s="58"/>
      <c r="R102" s="58"/>
      <c r="S102" s="58"/>
      <c r="T102" s="58"/>
    </row>
    <row r="103" spans="1:20" s="1" customFormat="1">
      <c r="A103" s="56"/>
      <c r="B103" s="56"/>
      <c r="C103" s="58"/>
      <c r="D103" s="58"/>
      <c r="E103" s="58"/>
      <c r="F103" s="58"/>
      <c r="G103" s="58"/>
      <c r="H103" s="58"/>
      <c r="I103" s="58"/>
      <c r="J103" s="58"/>
      <c r="K103" s="58"/>
      <c r="L103" s="59"/>
      <c r="M103" s="58"/>
      <c r="O103" s="58"/>
      <c r="P103" s="58"/>
      <c r="Q103" s="58"/>
      <c r="R103" s="58"/>
      <c r="S103" s="58"/>
      <c r="T103" s="58"/>
    </row>
    <row r="104" spans="1:20" s="1" customFormat="1">
      <c r="A104" s="56"/>
      <c r="B104" s="56"/>
      <c r="C104" s="58"/>
      <c r="D104" s="58"/>
      <c r="E104" s="58"/>
      <c r="F104" s="58"/>
      <c r="G104" s="58"/>
      <c r="H104" s="58"/>
      <c r="I104" s="58"/>
      <c r="J104" s="58"/>
      <c r="K104" s="58"/>
      <c r="L104" s="59"/>
      <c r="M104" s="58"/>
      <c r="O104" s="58"/>
      <c r="P104" s="58"/>
      <c r="Q104" s="58"/>
      <c r="R104" s="58"/>
      <c r="S104" s="58"/>
      <c r="T104" s="58"/>
    </row>
    <row r="105" spans="1:20" s="1" customFormat="1">
      <c r="A105" s="56"/>
      <c r="B105" s="56"/>
      <c r="C105" s="58"/>
      <c r="D105" s="58"/>
      <c r="E105" s="58"/>
      <c r="F105" s="58"/>
      <c r="G105" s="58"/>
      <c r="H105" s="58"/>
      <c r="I105" s="58"/>
      <c r="J105" s="58"/>
      <c r="K105" s="58"/>
      <c r="L105" s="59"/>
      <c r="M105" s="58"/>
      <c r="O105" s="58"/>
      <c r="P105" s="58"/>
      <c r="Q105" s="58"/>
      <c r="R105" s="58"/>
      <c r="S105" s="58"/>
      <c r="T105" s="58"/>
    </row>
    <row r="106" spans="1:20" s="1" customFormat="1">
      <c r="A106" s="56"/>
      <c r="B106" s="56"/>
      <c r="C106" s="58"/>
      <c r="D106" s="58"/>
      <c r="E106" s="58"/>
      <c r="F106" s="58"/>
      <c r="G106" s="58"/>
      <c r="H106" s="58"/>
      <c r="I106" s="58"/>
      <c r="J106" s="58"/>
      <c r="K106" s="58"/>
      <c r="L106" s="59"/>
      <c r="M106" s="58"/>
      <c r="O106" s="58"/>
      <c r="P106" s="58"/>
      <c r="Q106" s="58"/>
      <c r="R106" s="58"/>
      <c r="S106" s="58"/>
      <c r="T106" s="58"/>
    </row>
    <row r="107" spans="1:20" s="1" customFormat="1">
      <c r="A107" s="56"/>
      <c r="B107" s="56"/>
      <c r="C107" s="58"/>
      <c r="D107" s="58"/>
      <c r="E107" s="58"/>
      <c r="F107" s="58"/>
      <c r="G107" s="58"/>
      <c r="H107" s="58"/>
      <c r="I107" s="58"/>
      <c r="J107" s="58"/>
      <c r="K107" s="58"/>
      <c r="L107" s="59"/>
      <c r="M107" s="58"/>
      <c r="O107" s="58"/>
      <c r="P107" s="58"/>
      <c r="Q107" s="58"/>
      <c r="R107" s="58"/>
      <c r="S107" s="58"/>
      <c r="T107" s="58"/>
    </row>
    <row r="108" spans="1:20" s="1" customFormat="1">
      <c r="A108" s="56"/>
      <c r="B108" s="56"/>
      <c r="C108" s="58"/>
      <c r="D108" s="58"/>
      <c r="E108" s="58"/>
      <c r="F108" s="58"/>
      <c r="G108" s="58"/>
      <c r="H108" s="58"/>
      <c r="I108" s="58"/>
      <c r="J108" s="58"/>
      <c r="K108" s="58"/>
      <c r="L108" s="59"/>
      <c r="M108" s="58"/>
      <c r="O108" s="58"/>
      <c r="P108" s="58"/>
      <c r="Q108" s="58"/>
      <c r="R108" s="58"/>
      <c r="S108" s="58"/>
      <c r="T108" s="58"/>
    </row>
    <row r="109" spans="1:20" s="1" customFormat="1">
      <c r="A109" s="56"/>
      <c r="B109" s="56"/>
      <c r="C109" s="58"/>
      <c r="D109" s="58"/>
      <c r="E109" s="58"/>
      <c r="F109" s="58"/>
      <c r="G109" s="58"/>
      <c r="H109" s="58"/>
      <c r="I109" s="58"/>
      <c r="J109" s="58"/>
      <c r="K109" s="58"/>
      <c r="L109" s="59"/>
      <c r="M109" s="58"/>
      <c r="O109" s="58"/>
      <c r="P109" s="58"/>
      <c r="Q109" s="58"/>
      <c r="R109" s="58"/>
      <c r="S109" s="58"/>
      <c r="T109" s="58"/>
    </row>
    <row r="110" spans="1:20" s="1" customFormat="1">
      <c r="A110" s="56"/>
      <c r="B110" s="56"/>
      <c r="C110" s="58"/>
      <c r="D110" s="58"/>
      <c r="E110" s="58"/>
      <c r="F110" s="58"/>
      <c r="G110" s="58"/>
      <c r="H110" s="58"/>
      <c r="I110" s="58"/>
      <c r="J110" s="58"/>
      <c r="K110" s="58"/>
      <c r="L110" s="59"/>
      <c r="M110" s="58"/>
      <c r="O110" s="58"/>
      <c r="P110" s="58"/>
      <c r="Q110" s="58"/>
      <c r="R110" s="58"/>
      <c r="S110" s="58"/>
      <c r="T110" s="58"/>
    </row>
    <row r="111" spans="1:20" s="1" customFormat="1">
      <c r="A111" s="56"/>
      <c r="B111" s="56"/>
      <c r="C111" s="58"/>
      <c r="D111" s="58"/>
      <c r="E111" s="58"/>
      <c r="F111" s="58"/>
      <c r="G111" s="58"/>
      <c r="H111" s="58"/>
      <c r="I111" s="58"/>
      <c r="J111" s="58"/>
      <c r="K111" s="58"/>
      <c r="L111" s="59"/>
      <c r="M111" s="58"/>
      <c r="O111" s="58"/>
      <c r="P111" s="58"/>
      <c r="Q111" s="58"/>
      <c r="R111" s="58"/>
      <c r="S111" s="58"/>
      <c r="T111" s="58"/>
    </row>
    <row r="112" spans="1:20" s="1" customFormat="1">
      <c r="A112" s="56"/>
      <c r="B112" s="56"/>
      <c r="C112" s="58"/>
      <c r="D112" s="58"/>
      <c r="E112" s="58"/>
      <c r="F112" s="58"/>
      <c r="G112" s="58"/>
      <c r="H112" s="58"/>
      <c r="I112" s="58"/>
      <c r="J112" s="58"/>
      <c r="K112" s="58"/>
      <c r="L112" s="59"/>
      <c r="M112" s="58"/>
      <c r="O112" s="58"/>
      <c r="P112" s="58"/>
      <c r="Q112" s="58"/>
      <c r="R112" s="58"/>
      <c r="S112" s="58"/>
      <c r="T112" s="58"/>
    </row>
    <row r="113" spans="1:20" s="1" customFormat="1">
      <c r="A113" s="56"/>
      <c r="B113" s="56"/>
      <c r="C113" s="58"/>
      <c r="D113" s="58"/>
      <c r="E113" s="58"/>
      <c r="F113" s="58"/>
      <c r="G113" s="58"/>
      <c r="H113" s="58"/>
      <c r="I113" s="58"/>
      <c r="J113" s="58"/>
      <c r="K113" s="58"/>
      <c r="L113" s="59"/>
      <c r="M113" s="58"/>
      <c r="O113" s="58"/>
      <c r="P113" s="58"/>
      <c r="Q113" s="58"/>
      <c r="R113" s="58"/>
      <c r="S113" s="58"/>
      <c r="T113" s="58"/>
    </row>
    <row r="114" spans="1:20" s="1" customFormat="1">
      <c r="A114" s="56"/>
      <c r="B114" s="56"/>
      <c r="C114" s="58"/>
      <c r="D114" s="58"/>
      <c r="E114" s="58"/>
      <c r="F114" s="58"/>
      <c r="G114" s="58"/>
      <c r="H114" s="58"/>
      <c r="I114" s="58"/>
      <c r="J114" s="58"/>
      <c r="K114" s="58"/>
      <c r="L114" s="59"/>
      <c r="M114" s="58"/>
      <c r="O114" s="58"/>
      <c r="P114" s="58"/>
      <c r="Q114" s="58"/>
      <c r="R114" s="58"/>
      <c r="S114" s="58"/>
      <c r="T114" s="58"/>
    </row>
    <row r="115" spans="1:20" s="1" customFormat="1">
      <c r="A115" s="56"/>
      <c r="B115" s="56"/>
      <c r="C115" s="58"/>
      <c r="D115" s="58"/>
      <c r="E115" s="58"/>
      <c r="F115" s="58"/>
      <c r="G115" s="58"/>
      <c r="H115" s="58"/>
      <c r="I115" s="58"/>
      <c r="J115" s="58"/>
      <c r="K115" s="58"/>
      <c r="L115" s="59"/>
      <c r="M115" s="58"/>
      <c r="O115" s="58"/>
      <c r="P115" s="58"/>
      <c r="Q115" s="58"/>
      <c r="R115" s="58"/>
      <c r="S115" s="58"/>
      <c r="T115" s="58"/>
    </row>
    <row r="116" spans="1:20" s="1" customFormat="1">
      <c r="A116" s="56"/>
      <c r="B116" s="56"/>
      <c r="C116" s="58"/>
      <c r="D116" s="58"/>
      <c r="E116" s="58"/>
      <c r="F116" s="58"/>
      <c r="G116" s="58"/>
      <c r="H116" s="58"/>
      <c r="I116" s="58"/>
      <c r="J116" s="58"/>
      <c r="K116" s="58"/>
      <c r="L116" s="59"/>
      <c r="M116" s="58"/>
      <c r="O116" s="58"/>
      <c r="P116" s="58"/>
      <c r="Q116" s="58"/>
      <c r="R116" s="58"/>
      <c r="S116" s="58"/>
      <c r="T116" s="58"/>
    </row>
    <row r="117" spans="1:20" s="1" customFormat="1">
      <c r="A117" s="56"/>
      <c r="B117" s="56"/>
      <c r="C117" s="58"/>
      <c r="D117" s="58"/>
      <c r="E117" s="58"/>
      <c r="F117" s="58"/>
      <c r="G117" s="58"/>
      <c r="H117" s="58"/>
      <c r="I117" s="58"/>
      <c r="J117" s="58"/>
      <c r="K117" s="58"/>
      <c r="L117" s="59"/>
      <c r="M117" s="58"/>
      <c r="O117" s="58"/>
      <c r="P117" s="58"/>
      <c r="Q117" s="58"/>
      <c r="R117" s="58"/>
      <c r="S117" s="58"/>
      <c r="T117" s="58"/>
    </row>
    <row r="118" spans="1:20" s="1" customFormat="1">
      <c r="A118" s="56"/>
      <c r="B118" s="56"/>
      <c r="C118" s="58"/>
      <c r="D118" s="58"/>
      <c r="E118" s="58"/>
      <c r="F118" s="58"/>
      <c r="G118" s="58"/>
      <c r="H118" s="58"/>
      <c r="I118" s="58"/>
      <c r="J118" s="58"/>
      <c r="K118" s="58"/>
      <c r="L118" s="59"/>
      <c r="M118" s="58"/>
      <c r="O118" s="58"/>
      <c r="P118" s="58"/>
      <c r="Q118" s="58"/>
      <c r="R118" s="58"/>
      <c r="S118" s="58"/>
      <c r="T118" s="58"/>
    </row>
    <row r="119" spans="1:20" s="1" customFormat="1">
      <c r="A119" s="56"/>
      <c r="B119" s="56"/>
      <c r="C119" s="58"/>
      <c r="D119" s="58"/>
      <c r="E119" s="58"/>
      <c r="F119" s="58"/>
      <c r="G119" s="58"/>
      <c r="H119" s="58"/>
      <c r="I119" s="58"/>
      <c r="J119" s="58"/>
      <c r="K119" s="58"/>
      <c r="L119" s="59"/>
      <c r="M119" s="58"/>
      <c r="O119" s="58"/>
      <c r="P119" s="58"/>
      <c r="Q119" s="58"/>
      <c r="R119" s="58"/>
      <c r="S119" s="58"/>
      <c r="T119" s="58"/>
    </row>
    <row r="120" spans="1:20" s="1" customFormat="1">
      <c r="A120" s="56"/>
      <c r="B120" s="56"/>
      <c r="C120" s="58"/>
      <c r="D120" s="58"/>
      <c r="E120" s="58"/>
      <c r="F120" s="58"/>
      <c r="G120" s="58"/>
      <c r="H120" s="58"/>
      <c r="I120" s="58"/>
      <c r="J120" s="58"/>
      <c r="K120" s="58"/>
      <c r="L120" s="59"/>
      <c r="M120" s="58"/>
      <c r="O120" s="58"/>
      <c r="P120" s="58"/>
      <c r="Q120" s="58"/>
      <c r="R120" s="58"/>
      <c r="S120" s="58"/>
      <c r="T120" s="58"/>
    </row>
    <row r="121" spans="1:20" s="1" customFormat="1">
      <c r="A121" s="56"/>
      <c r="B121" s="56"/>
      <c r="C121" s="58"/>
      <c r="D121" s="58"/>
      <c r="E121" s="58"/>
      <c r="F121" s="58"/>
      <c r="G121" s="58"/>
      <c r="H121" s="58"/>
      <c r="I121" s="58"/>
      <c r="J121" s="58"/>
      <c r="K121" s="58"/>
      <c r="L121" s="59"/>
      <c r="M121" s="58"/>
      <c r="O121" s="58"/>
      <c r="P121" s="58"/>
      <c r="Q121" s="58"/>
      <c r="R121" s="58"/>
      <c r="S121" s="58"/>
      <c r="T121" s="58"/>
    </row>
    <row r="122" spans="1:20" s="1" customFormat="1">
      <c r="A122" s="56"/>
      <c r="B122" s="56"/>
      <c r="C122" s="58"/>
      <c r="D122" s="58"/>
      <c r="E122" s="58"/>
      <c r="F122" s="58"/>
      <c r="G122" s="58"/>
      <c r="H122" s="58"/>
      <c r="I122" s="58"/>
      <c r="J122" s="58"/>
      <c r="K122" s="58"/>
      <c r="L122" s="59"/>
      <c r="M122" s="58"/>
      <c r="O122" s="58"/>
      <c r="P122" s="58"/>
      <c r="Q122" s="58"/>
      <c r="R122" s="58"/>
      <c r="S122" s="58"/>
      <c r="T122" s="58"/>
    </row>
    <row r="123" spans="1:20" s="1" customFormat="1">
      <c r="A123" s="56"/>
      <c r="B123" s="56"/>
      <c r="C123" s="58"/>
      <c r="D123" s="58"/>
      <c r="E123" s="58"/>
      <c r="F123" s="58"/>
      <c r="G123" s="58"/>
      <c r="H123" s="58"/>
      <c r="I123" s="58"/>
      <c r="J123" s="58"/>
      <c r="K123" s="58"/>
      <c r="L123" s="59"/>
      <c r="M123" s="58"/>
      <c r="O123" s="58"/>
      <c r="P123" s="58"/>
      <c r="Q123" s="58"/>
      <c r="R123" s="58"/>
      <c r="S123" s="58"/>
      <c r="T123" s="58"/>
    </row>
    <row r="124" spans="1:20" s="1" customFormat="1">
      <c r="A124" s="56"/>
      <c r="B124" s="56"/>
      <c r="C124" s="58"/>
      <c r="D124" s="58"/>
      <c r="E124" s="58"/>
      <c r="F124" s="58"/>
      <c r="G124" s="58"/>
      <c r="H124" s="58"/>
      <c r="I124" s="58"/>
      <c r="J124" s="58"/>
      <c r="K124" s="58"/>
      <c r="L124" s="59"/>
      <c r="M124" s="58"/>
      <c r="O124" s="58"/>
      <c r="P124" s="58"/>
      <c r="Q124" s="58"/>
      <c r="R124" s="58"/>
      <c r="S124" s="58"/>
      <c r="T124" s="58"/>
    </row>
    <row r="125" spans="1:20" s="1" customFormat="1">
      <c r="A125" s="56"/>
      <c r="B125" s="56"/>
      <c r="C125" s="58"/>
      <c r="D125" s="58"/>
      <c r="E125" s="58"/>
      <c r="F125" s="58"/>
      <c r="G125" s="58"/>
      <c r="H125" s="58"/>
      <c r="I125" s="58"/>
      <c r="J125" s="58"/>
      <c r="K125" s="58"/>
      <c r="L125" s="59"/>
      <c r="M125" s="58"/>
      <c r="O125" s="58"/>
      <c r="P125" s="58"/>
      <c r="Q125" s="58"/>
      <c r="R125" s="58"/>
      <c r="S125" s="58"/>
      <c r="T125" s="58"/>
    </row>
    <row r="126" spans="1:20" s="1" customFormat="1">
      <c r="A126" s="56"/>
      <c r="B126" s="56"/>
      <c r="C126" s="58"/>
      <c r="D126" s="58"/>
      <c r="E126" s="58"/>
      <c r="F126" s="58"/>
      <c r="G126" s="58"/>
      <c r="H126" s="58"/>
      <c r="I126" s="58"/>
      <c r="J126" s="58"/>
      <c r="K126" s="58"/>
      <c r="L126" s="59"/>
      <c r="M126" s="58"/>
      <c r="O126" s="58"/>
      <c r="P126" s="58"/>
      <c r="Q126" s="58"/>
      <c r="R126" s="58"/>
      <c r="S126" s="58"/>
      <c r="T126" s="58"/>
    </row>
  </sheetData>
  <mergeCells count="6">
    <mergeCell ref="C15:I15"/>
    <mergeCell ref="B1:I1"/>
    <mergeCell ref="H7:I7"/>
    <mergeCell ref="B10:I10"/>
    <mergeCell ref="C13:I13"/>
    <mergeCell ref="C14:I14"/>
  </mergeCells>
  <pageMargins left="0.75" right="0.75" top="1" bottom="1" header="0.5" footer="0.5"/>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110" zoomScaleNormal="110" workbookViewId="0">
      <selection activeCell="K25" sqref="K25"/>
    </sheetView>
  </sheetViews>
  <sheetFormatPr defaultRowHeight="11.25"/>
  <cols>
    <col min="1" max="1" width="5.28515625" style="1" bestFit="1" customWidth="1"/>
    <col min="2" max="2" width="9" style="1" customWidth="1"/>
    <col min="3" max="3" width="16" style="1" customWidth="1"/>
    <col min="4" max="6" width="5" style="1" customWidth="1"/>
    <col min="7" max="7" width="9.85546875" style="1" customWidth="1"/>
    <col min="8" max="8" width="7.7109375" style="1" customWidth="1"/>
    <col min="9" max="9" width="8.42578125" style="1" customWidth="1"/>
    <col min="10" max="10" width="3.85546875" style="1" customWidth="1"/>
    <col min="11" max="16384" width="9.140625" style="1"/>
  </cols>
  <sheetData>
    <row r="1" spans="1:15" s="192" customFormat="1" ht="15">
      <c r="B1" s="222" t="s">
        <v>206</v>
      </c>
      <c r="C1" s="223"/>
      <c r="D1" s="223"/>
      <c r="E1" s="223"/>
      <c r="F1" s="223"/>
      <c r="G1" s="223"/>
      <c r="H1" s="223"/>
      <c r="I1" s="224"/>
    </row>
    <row r="2" spans="1:15" s="192" customFormat="1" ht="15">
      <c r="I2" s="207" t="s">
        <v>105</v>
      </c>
      <c r="K2" s="150"/>
      <c r="L2" s="192" t="s">
        <v>205</v>
      </c>
    </row>
    <row r="3" spans="1:15" ht="15.75">
      <c r="B3" s="12" t="s">
        <v>0</v>
      </c>
      <c r="K3" s="151"/>
      <c r="L3" s="192" t="s">
        <v>203</v>
      </c>
    </row>
    <row r="4" spans="1:15" ht="12" customHeight="1">
      <c r="B4" s="4"/>
      <c r="K4" s="183"/>
      <c r="L4" s="192" t="s">
        <v>204</v>
      </c>
    </row>
    <row r="5" spans="1:15" ht="12" customHeight="1">
      <c r="B5" s="1" t="s">
        <v>35</v>
      </c>
      <c r="C5" s="1" t="s">
        <v>46</v>
      </c>
    </row>
    <row r="6" spans="1:15" ht="12" customHeight="1">
      <c r="B6" s="1" t="s">
        <v>1</v>
      </c>
      <c r="C6" s="1" t="s">
        <v>47</v>
      </c>
    </row>
    <row r="7" spans="1:15" ht="12" customHeight="1">
      <c r="B7" s="1" t="s">
        <v>12</v>
      </c>
      <c r="C7" s="1" t="s">
        <v>106</v>
      </c>
      <c r="H7" s="2" t="s">
        <v>96</v>
      </c>
      <c r="I7" s="176">
        <v>41639</v>
      </c>
      <c r="K7" s="160" t="s">
        <v>232</v>
      </c>
    </row>
    <row r="8" spans="1:15" ht="12" customHeight="1"/>
    <row r="9" spans="1:15" ht="12" customHeight="1">
      <c r="A9" s="1" t="s">
        <v>69</v>
      </c>
      <c r="B9" s="4" t="s">
        <v>3</v>
      </c>
    </row>
    <row r="10" spans="1:15" ht="12" customHeight="1">
      <c r="B10" s="5" t="s">
        <v>4</v>
      </c>
      <c r="C10" s="152"/>
      <c r="D10" s="142"/>
      <c r="E10" s="142"/>
      <c r="F10" s="142"/>
      <c r="G10" s="142"/>
      <c r="H10" s="142"/>
      <c r="I10" s="143"/>
      <c r="K10" s="160" t="s">
        <v>231</v>
      </c>
    </row>
    <row r="11" spans="1:15" ht="12" customHeight="1">
      <c r="B11" s="5" t="s">
        <v>5</v>
      </c>
      <c r="C11" s="152"/>
      <c r="D11" s="142"/>
      <c r="E11" s="142"/>
      <c r="F11" s="142"/>
      <c r="G11" s="142"/>
      <c r="H11" s="142"/>
      <c r="I11" s="143"/>
      <c r="K11" s="160" t="s">
        <v>231</v>
      </c>
      <c r="M11" s="245"/>
      <c r="N11" s="246"/>
      <c r="O11" s="246"/>
    </row>
    <row r="12" spans="1:15" ht="12" customHeight="1">
      <c r="B12" s="9" t="s">
        <v>6</v>
      </c>
      <c r="C12" s="152"/>
      <c r="D12" s="142"/>
      <c r="E12" s="142"/>
      <c r="F12" s="142"/>
      <c r="G12" s="142"/>
      <c r="H12" s="142"/>
      <c r="I12" s="143"/>
      <c r="K12" s="160" t="s">
        <v>231</v>
      </c>
      <c r="M12" s="246"/>
      <c r="N12" s="246"/>
      <c r="O12" s="246"/>
    </row>
    <row r="13" spans="1:15" ht="12" customHeight="1">
      <c r="M13" s="246"/>
      <c r="N13" s="246"/>
      <c r="O13" s="246"/>
    </row>
    <row r="14" spans="1:15" ht="12" customHeight="1">
      <c r="B14" s="42" t="s">
        <v>114</v>
      </c>
      <c r="C14" s="45"/>
      <c r="D14" s="45" t="s">
        <v>9</v>
      </c>
      <c r="E14" s="42" t="s">
        <v>10</v>
      </c>
      <c r="F14" s="42" t="s">
        <v>11</v>
      </c>
      <c r="G14" s="52" t="s">
        <v>12</v>
      </c>
      <c r="H14" s="53"/>
      <c r="I14" s="53"/>
    </row>
    <row r="15" spans="1:15" ht="12" customHeight="1">
      <c r="B15" s="6"/>
      <c r="C15" s="8"/>
      <c r="D15" s="8"/>
      <c r="E15" s="6"/>
      <c r="F15" s="6"/>
      <c r="G15" s="6"/>
      <c r="H15" s="6"/>
      <c r="I15" s="6"/>
    </row>
    <row r="16" spans="1:15" s="192" customFormat="1" ht="12" customHeight="1">
      <c r="A16" s="1" t="s">
        <v>70</v>
      </c>
      <c r="B16" s="208" t="s">
        <v>236</v>
      </c>
      <c r="C16" s="8"/>
      <c r="D16" s="8"/>
      <c r="E16" s="6"/>
      <c r="F16" s="6"/>
      <c r="G16" s="6"/>
      <c r="H16" s="6"/>
      <c r="I16" s="6"/>
    </row>
    <row r="17" spans="1:11" ht="12" customHeight="1">
      <c r="B17" s="29"/>
      <c r="C17" s="29"/>
      <c r="D17" s="54" t="s">
        <v>108</v>
      </c>
      <c r="E17" s="184">
        <f>'PF-WH-PA'!P28</f>
        <v>180.68479809976247</v>
      </c>
      <c r="F17" s="55" t="s">
        <v>16</v>
      </c>
      <c r="G17" s="200" t="s">
        <v>235</v>
      </c>
      <c r="H17" s="29"/>
      <c r="I17" s="29"/>
      <c r="K17" s="160" t="s">
        <v>216</v>
      </c>
    </row>
    <row r="18" spans="1:11" ht="12" customHeight="1">
      <c r="B18" s="6"/>
      <c r="C18" s="8"/>
      <c r="D18" s="8"/>
      <c r="E18" s="6"/>
      <c r="G18" s="28"/>
      <c r="H18" s="6"/>
      <c r="I18" s="6"/>
    </row>
    <row r="19" spans="1:11" ht="12" customHeight="1">
      <c r="B19" s="6"/>
      <c r="C19" s="8"/>
      <c r="D19" s="8"/>
      <c r="E19" s="6"/>
      <c r="G19" s="28"/>
      <c r="H19" s="6"/>
      <c r="I19" s="6"/>
    </row>
    <row r="20" spans="1:11" ht="12" customHeight="1">
      <c r="B20" s="29" t="s">
        <v>234</v>
      </c>
      <c r="C20" s="44"/>
      <c r="D20" s="6" t="s">
        <v>109</v>
      </c>
      <c r="E20" s="6"/>
      <c r="H20" s="6"/>
      <c r="I20" s="6"/>
    </row>
    <row r="21" spans="1:11" ht="12" customHeight="1">
      <c r="B21" s="30"/>
      <c r="C21" s="41" t="s">
        <v>73</v>
      </c>
      <c r="D21" s="164"/>
      <c r="E21" s="165"/>
      <c r="F21" s="165"/>
      <c r="G21" s="165"/>
      <c r="H21" s="165"/>
      <c r="I21" s="166"/>
      <c r="K21" s="160" t="s">
        <v>231</v>
      </c>
    </row>
    <row r="22" spans="1:11" ht="12" customHeight="1">
      <c r="B22" s="30"/>
      <c r="C22" s="41" t="s">
        <v>74</v>
      </c>
      <c r="D22" s="170" t="str">
        <f>CONCATENATE('TD-HWST'!C10&amp;", ",'TD-HWST'!C11&amp;", ",'TD-HWST'!C12)</f>
        <v>vAConsult, SolarHotStore, Mark VI</v>
      </c>
      <c r="E22" s="168"/>
      <c r="F22" s="168"/>
      <c r="G22" s="168"/>
      <c r="H22" s="168"/>
      <c r="I22" s="169"/>
      <c r="K22" s="160" t="s">
        <v>237</v>
      </c>
    </row>
    <row r="23" spans="1:11" ht="12" customHeight="1">
      <c r="B23" s="30"/>
      <c r="C23" s="41" t="s">
        <v>75</v>
      </c>
      <c r="D23" s="167" t="str">
        <f>CONCATENATE('TD-WH-SD'!C10&amp;", ",'TD-WH-SD'!C11&amp;", ",'TD-WH-SD'!C12)</f>
        <v>vAConsult, Turbo SL, V250</v>
      </c>
      <c r="E23" s="168"/>
      <c r="F23" s="168"/>
      <c r="G23" s="168"/>
      <c r="H23" s="168"/>
      <c r="I23" s="169"/>
      <c r="K23" s="171" t="s">
        <v>215</v>
      </c>
    </row>
    <row r="24" spans="1:11" ht="12" customHeight="1"/>
    <row r="25" spans="1:11" ht="12" customHeight="1">
      <c r="A25" s="1" t="s">
        <v>71</v>
      </c>
      <c r="B25" s="10" t="s">
        <v>24</v>
      </c>
    </row>
    <row r="26" spans="1:11" ht="12" customHeight="1">
      <c r="B26" s="213"/>
      <c r="C26" s="214"/>
      <c r="D26" s="214"/>
      <c r="E26" s="214"/>
      <c r="F26" s="214"/>
      <c r="G26" s="214"/>
      <c r="H26" s="214"/>
      <c r="I26" s="215"/>
    </row>
    <row r="27" spans="1:11" ht="12" customHeight="1">
      <c r="B27" s="216"/>
      <c r="C27" s="217"/>
      <c r="D27" s="217"/>
      <c r="E27" s="217"/>
      <c r="F27" s="217"/>
      <c r="G27" s="217"/>
      <c r="H27" s="217"/>
      <c r="I27" s="218"/>
    </row>
    <row r="28" spans="1:11" ht="12" customHeight="1">
      <c r="B28" s="216"/>
      <c r="C28" s="217"/>
      <c r="D28" s="217"/>
      <c r="E28" s="217"/>
      <c r="F28" s="217"/>
      <c r="G28" s="217"/>
      <c r="H28" s="217"/>
      <c r="I28" s="218"/>
    </row>
    <row r="29" spans="1:11" ht="12" customHeight="1">
      <c r="B29" s="219"/>
      <c r="C29" s="220"/>
      <c r="D29" s="220"/>
      <c r="E29" s="220"/>
      <c r="F29" s="220"/>
      <c r="G29" s="220"/>
      <c r="H29" s="220"/>
      <c r="I29" s="221"/>
    </row>
    <row r="30" spans="1:11" ht="12" customHeight="1"/>
    <row r="31" spans="1:11" ht="12" customHeight="1">
      <c r="A31" s="1" t="s">
        <v>68</v>
      </c>
      <c r="B31" s="4" t="s">
        <v>2</v>
      </c>
    </row>
    <row r="32" spans="1:11" ht="12" customHeight="1">
      <c r="B32" s="213"/>
      <c r="C32" s="214"/>
      <c r="D32" s="214"/>
      <c r="E32" s="214"/>
      <c r="F32" s="214"/>
      <c r="G32" s="214"/>
      <c r="H32" s="214"/>
      <c r="I32" s="215"/>
    </row>
    <row r="33" spans="1:9" ht="12" customHeight="1">
      <c r="B33" s="216"/>
      <c r="C33" s="217"/>
      <c r="D33" s="217"/>
      <c r="E33" s="217"/>
      <c r="F33" s="217"/>
      <c r="G33" s="217"/>
      <c r="H33" s="217"/>
      <c r="I33" s="218"/>
    </row>
    <row r="34" spans="1:9" ht="12" customHeight="1">
      <c r="B34" s="216"/>
      <c r="C34" s="217"/>
      <c r="D34" s="217"/>
      <c r="E34" s="217"/>
      <c r="F34" s="217"/>
      <c r="G34" s="217"/>
      <c r="H34" s="217"/>
      <c r="I34" s="218"/>
    </row>
    <row r="35" spans="1:9" ht="12" customHeight="1">
      <c r="B35" s="216"/>
      <c r="C35" s="217"/>
      <c r="D35" s="217"/>
      <c r="E35" s="217"/>
      <c r="F35" s="217"/>
      <c r="G35" s="217"/>
      <c r="H35" s="217"/>
      <c r="I35" s="218"/>
    </row>
    <row r="36" spans="1:9" ht="12" customHeight="1">
      <c r="B36" s="219"/>
      <c r="C36" s="220"/>
      <c r="D36" s="220"/>
      <c r="E36" s="220"/>
      <c r="F36" s="220"/>
      <c r="G36" s="220"/>
      <c r="H36" s="220"/>
      <c r="I36" s="221"/>
    </row>
    <row r="37" spans="1:9" ht="12" customHeight="1"/>
    <row r="38" spans="1:9" ht="12" customHeight="1">
      <c r="A38" s="1" t="s">
        <v>72</v>
      </c>
      <c r="B38" s="4" t="s">
        <v>25</v>
      </c>
      <c r="F38" s="11" t="s">
        <v>26</v>
      </c>
    </row>
    <row r="39" spans="1:9" ht="12" customHeight="1">
      <c r="B39" s="2" t="s">
        <v>27</v>
      </c>
      <c r="C39" s="249"/>
      <c r="D39" s="250"/>
      <c r="F39" s="213"/>
      <c r="G39" s="214"/>
      <c r="H39" s="214"/>
      <c r="I39" s="215"/>
    </row>
    <row r="40" spans="1:9" ht="12" customHeight="1">
      <c r="B40" s="2" t="s">
        <v>28</v>
      </c>
      <c r="C40" s="249"/>
      <c r="D40" s="250"/>
      <c r="F40" s="216"/>
      <c r="G40" s="217"/>
      <c r="H40" s="217"/>
      <c r="I40" s="218"/>
    </row>
    <row r="41" spans="1:9" ht="12" customHeight="1">
      <c r="F41" s="216"/>
      <c r="G41" s="217"/>
      <c r="H41" s="217"/>
      <c r="I41" s="218"/>
    </row>
    <row r="42" spans="1:9" ht="12" customHeight="1">
      <c r="F42" s="219"/>
      <c r="G42" s="220"/>
      <c r="H42" s="220"/>
      <c r="I42" s="221"/>
    </row>
    <row r="43" spans="1:9" ht="12" customHeight="1">
      <c r="F43" s="6"/>
      <c r="G43" s="6"/>
      <c r="H43" s="6"/>
      <c r="I43" s="6"/>
    </row>
    <row r="44" spans="1:9" ht="24" customHeight="1">
      <c r="B44" s="247" t="s">
        <v>36</v>
      </c>
      <c r="C44" s="248"/>
      <c r="D44" s="248"/>
      <c r="E44" s="248"/>
      <c r="F44" s="248"/>
      <c r="G44" s="248"/>
      <c r="H44" s="248"/>
      <c r="I44" s="248"/>
    </row>
    <row r="45" spans="1:9" customFormat="1" ht="12" customHeight="1"/>
    <row r="46" spans="1:9" ht="12" customHeight="1">
      <c r="B46" s="24" t="s">
        <v>103</v>
      </c>
      <c r="C46" s="25"/>
      <c r="D46" s="25"/>
      <c r="E46" s="25"/>
      <c r="F46" s="24" t="s">
        <v>104</v>
      </c>
      <c r="G46" s="26"/>
      <c r="H46" s="25"/>
      <c r="I46" s="27"/>
    </row>
    <row r="47" spans="1:9" ht="21.75" customHeight="1">
      <c r="B47" s="21"/>
      <c r="C47" s="21"/>
      <c r="D47" s="21"/>
      <c r="E47" s="21"/>
      <c r="F47" s="21"/>
      <c r="G47" s="21"/>
      <c r="H47" s="21"/>
      <c r="I47" s="21"/>
    </row>
    <row r="48" spans="1: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sheetData>
  <mergeCells count="5">
    <mergeCell ref="B1:I1"/>
    <mergeCell ref="M11:O13"/>
    <mergeCell ref="B44:I44"/>
    <mergeCell ref="C39:D39"/>
    <mergeCell ref="C40:D40"/>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4"/>
  <sheetViews>
    <sheetView showGridLines="0" topLeftCell="A4" zoomScale="110" zoomScaleNormal="110" workbookViewId="0">
      <selection activeCell="W45" sqref="W45"/>
    </sheetView>
  </sheetViews>
  <sheetFormatPr defaultRowHeight="11.25"/>
  <cols>
    <col min="1" max="1" width="5.7109375" style="58" customWidth="1"/>
    <col min="2" max="2" width="3.5703125" style="58" customWidth="1"/>
    <col min="3" max="3" width="1.85546875" style="58" bestFit="1" customWidth="1"/>
    <col min="4" max="4" width="5.42578125" style="58" customWidth="1"/>
    <col min="5" max="5" width="1.85546875" style="58" bestFit="1" customWidth="1"/>
    <col min="6" max="6" width="4.7109375" style="58" customWidth="1"/>
    <col min="7" max="7" width="3.140625" style="58" bestFit="1" customWidth="1"/>
    <col min="8" max="8" width="4.7109375" style="58" customWidth="1"/>
    <col min="9" max="9" width="2.85546875" style="58" customWidth="1"/>
    <col min="10" max="10" width="4.7109375" style="58" customWidth="1"/>
    <col min="11" max="11" width="2.42578125" style="59" customWidth="1"/>
    <col min="12" max="12" width="4.7109375" style="58" customWidth="1"/>
    <col min="13" max="13" width="3.5703125" style="59" customWidth="1"/>
    <col min="14" max="14" width="4.7109375" style="58" customWidth="1"/>
    <col min="15" max="15" width="3.140625" style="59" bestFit="1" customWidth="1"/>
    <col min="16" max="16" width="4.7109375" style="76" customWidth="1"/>
    <col min="17" max="17" width="2.42578125" style="77" bestFit="1" customWidth="1"/>
    <col min="18" max="18" width="1.7109375" style="78" customWidth="1"/>
    <col min="19" max="19" width="6.42578125" style="58" customWidth="1"/>
    <col min="20" max="21" width="6.42578125" style="1" customWidth="1"/>
    <col min="22" max="22" width="5.42578125" style="1" customWidth="1"/>
    <col min="23" max="24" width="8.5703125" style="1" customWidth="1"/>
    <col min="25" max="25" width="13.5703125" style="1" customWidth="1"/>
    <col min="26" max="30" width="8.5703125" style="1" customWidth="1"/>
    <col min="31" max="31" width="8.28515625" style="1" customWidth="1"/>
    <col min="32" max="32" width="8.28515625" style="58" customWidth="1"/>
    <col min="33" max="16384" width="9.140625" style="58"/>
  </cols>
  <sheetData>
    <row r="1" spans="1:37" s="193" customFormat="1" ht="16.5" customHeight="1">
      <c r="A1" s="222" t="s">
        <v>202</v>
      </c>
      <c r="B1" s="233"/>
      <c r="C1" s="233"/>
      <c r="D1" s="233"/>
      <c r="E1" s="233"/>
      <c r="F1" s="233"/>
      <c r="G1" s="233"/>
      <c r="H1" s="233"/>
      <c r="I1" s="224"/>
      <c r="J1" s="224"/>
      <c r="K1" s="224"/>
      <c r="L1" s="224"/>
      <c r="M1" s="224"/>
      <c r="N1" s="224"/>
      <c r="O1" s="224"/>
      <c r="P1" s="224"/>
      <c r="Q1" s="224"/>
      <c r="R1" s="224"/>
      <c r="S1" s="224"/>
      <c r="T1" s="224"/>
      <c r="U1" s="224"/>
      <c r="V1" s="192"/>
      <c r="W1" s="192"/>
      <c r="X1" s="192"/>
      <c r="Y1" s="192"/>
      <c r="Z1" s="192"/>
      <c r="AA1" s="192"/>
      <c r="AB1" s="192"/>
      <c r="AC1" s="192"/>
      <c r="AD1" s="192"/>
      <c r="AE1" s="192"/>
    </row>
    <row r="2" spans="1:37" s="193" customFormat="1" ht="15.75">
      <c r="K2" s="194"/>
      <c r="M2" s="194"/>
      <c r="O2" s="194"/>
      <c r="P2" s="198"/>
      <c r="Q2" s="195"/>
      <c r="R2" s="196"/>
      <c r="T2" s="192"/>
      <c r="U2" s="23" t="s">
        <v>160</v>
      </c>
      <c r="V2" s="192"/>
      <c r="W2" s="150"/>
      <c r="X2" s="192" t="s">
        <v>205</v>
      </c>
      <c r="Y2" s="192"/>
      <c r="Z2" s="192"/>
      <c r="AA2" s="192"/>
      <c r="AB2" s="192"/>
      <c r="AC2" s="192"/>
      <c r="AD2" s="192"/>
      <c r="AE2" s="192"/>
    </row>
    <row r="3" spans="1:37" ht="15.75">
      <c r="A3" s="57" t="s">
        <v>121</v>
      </c>
      <c r="O3"/>
      <c r="P3"/>
      <c r="U3" s="58"/>
      <c r="W3" s="151"/>
      <c r="X3" s="192" t="s">
        <v>203</v>
      </c>
    </row>
    <row r="4" spans="1:37" ht="15.75">
      <c r="A4" s="57"/>
      <c r="O4" s="77"/>
      <c r="P4" s="79"/>
      <c r="W4" s="183"/>
      <c r="X4" s="192" t="s">
        <v>204</v>
      </c>
      <c r="Y4" s="192"/>
    </row>
    <row r="5" spans="1:37">
      <c r="A5" s="58" t="s">
        <v>35</v>
      </c>
      <c r="D5" s="251" t="s">
        <v>123</v>
      </c>
      <c r="E5" s="251"/>
      <c r="F5" s="251"/>
      <c r="G5" s="251"/>
      <c r="H5" s="251"/>
      <c r="I5" s="251"/>
      <c r="O5" s="77"/>
      <c r="P5" s="79"/>
      <c r="Y5" s="192"/>
    </row>
    <row r="6" spans="1:37">
      <c r="A6" s="58" t="s">
        <v>1</v>
      </c>
      <c r="D6" s="251" t="s">
        <v>161</v>
      </c>
      <c r="E6" s="252"/>
      <c r="F6" s="252"/>
      <c r="G6" s="252"/>
      <c r="H6" s="252"/>
      <c r="I6" s="252"/>
      <c r="O6" s="77"/>
      <c r="P6" s="79"/>
      <c r="Y6" s="192"/>
    </row>
    <row r="7" spans="1:37" ht="12.75" customHeight="1">
      <c r="A7" s="58" t="s">
        <v>12</v>
      </c>
      <c r="D7" s="7" t="s">
        <v>162</v>
      </c>
      <c r="E7" s="7"/>
      <c r="F7" s="7"/>
      <c r="G7" s="7"/>
      <c r="H7" s="7"/>
      <c r="O7" s="77"/>
      <c r="P7" s="79"/>
      <c r="S7" s="71" t="s">
        <v>96</v>
      </c>
      <c r="T7" s="253">
        <f>'TD-WH-PA'!I7</f>
        <v>41639</v>
      </c>
      <c r="U7" s="235"/>
      <c r="W7" s="175" t="s">
        <v>238</v>
      </c>
    </row>
    <row r="8" spans="1:37" ht="15.75">
      <c r="A8" s="57"/>
      <c r="O8" s="77"/>
      <c r="P8" s="79"/>
    </row>
    <row r="9" spans="1:37">
      <c r="A9" s="4" t="s">
        <v>126</v>
      </c>
      <c r="C9" s="4"/>
      <c r="D9" s="1"/>
      <c r="E9" s="1"/>
      <c r="F9" s="1"/>
      <c r="G9" s="1"/>
      <c r="O9" s="77"/>
      <c r="P9" s="79"/>
      <c r="S9" s="80" t="s">
        <v>150</v>
      </c>
    </row>
    <row r="10" spans="1:37" ht="15">
      <c r="A10" s="254"/>
      <c r="B10" s="236"/>
      <c r="C10" s="236"/>
      <c r="D10" s="236"/>
      <c r="E10" s="236"/>
      <c r="F10" s="236"/>
      <c r="G10" s="236"/>
      <c r="H10" s="236"/>
      <c r="I10" s="236"/>
      <c r="J10" s="236"/>
      <c r="K10" s="236"/>
      <c r="L10" s="236"/>
      <c r="M10" s="236"/>
      <c r="N10" s="236"/>
      <c r="O10" s="236"/>
      <c r="P10" s="236"/>
      <c r="Q10" s="226"/>
      <c r="S10" s="81"/>
      <c r="T10" s="255" t="s">
        <v>152</v>
      </c>
      <c r="U10" s="255"/>
    </row>
    <row r="11" spans="1:37" ht="12.75">
      <c r="A11" s="18"/>
      <c r="B11" s="1"/>
      <c r="C11" s="1"/>
      <c r="D11" s="1"/>
      <c r="E11" s="1"/>
      <c r="F11" s="1"/>
      <c r="G11" s="1"/>
      <c r="O11" s="77"/>
      <c r="P11" s="79"/>
      <c r="S11" s="72"/>
      <c r="T11" s="82" t="s">
        <v>151</v>
      </c>
      <c r="U11" s="83" t="s">
        <v>163</v>
      </c>
      <c r="AC11" s="58"/>
      <c r="AD11" s="58"/>
      <c r="AE11" s="58"/>
    </row>
    <row r="12" spans="1:37" ht="12" customHeight="1">
      <c r="A12" s="4" t="s">
        <v>128</v>
      </c>
      <c r="B12" s="4"/>
      <c r="C12" s="7"/>
      <c r="D12" s="7"/>
      <c r="E12" s="1"/>
      <c r="F12" s="7"/>
      <c r="S12" s="84"/>
      <c r="T12" s="85" t="s">
        <v>164</v>
      </c>
      <c r="U12" s="86" t="s">
        <v>30</v>
      </c>
      <c r="W12" s="58"/>
      <c r="X12" s="58"/>
      <c r="AC12" s="58"/>
      <c r="AD12" s="58"/>
      <c r="AE12" s="58"/>
    </row>
    <row r="13" spans="1:37" ht="12" customHeight="1">
      <c r="A13" s="1" t="s">
        <v>4</v>
      </c>
      <c r="B13" s="172" t="str">
        <f>IF(ISBLANK('TD-WH-PA'!C10),"{undefined}",'TD-WH-PA'!C10)</f>
        <v>{undefined}</v>
      </c>
      <c r="C13" s="173"/>
      <c r="D13" s="173"/>
      <c r="E13" s="173"/>
      <c r="F13" s="173"/>
      <c r="G13" s="173"/>
      <c r="H13" s="173"/>
      <c r="I13" s="173"/>
      <c r="J13" s="173"/>
      <c r="K13" s="173"/>
      <c r="L13" s="173"/>
      <c r="M13" s="173"/>
      <c r="N13" s="173"/>
      <c r="O13" s="173"/>
      <c r="P13" s="173"/>
      <c r="Q13" s="174"/>
      <c r="S13" s="84"/>
      <c r="T13" s="82" t="s">
        <v>32</v>
      </c>
      <c r="U13" s="87">
        <v>5.8449999999999998</v>
      </c>
      <c r="W13" s="175" t="s">
        <v>217</v>
      </c>
      <c r="X13" s="58"/>
      <c r="AC13" s="58"/>
      <c r="AD13" s="58"/>
      <c r="AE13" s="58"/>
    </row>
    <row r="14" spans="1:37" ht="12" customHeight="1">
      <c r="A14" s="7" t="s">
        <v>5</v>
      </c>
      <c r="B14" s="172" t="str">
        <f>IF(ISBLANK('TD-WH-PA'!C11),"{undefined}",'TD-WH-PA'!C11)</f>
        <v>{undefined}</v>
      </c>
      <c r="C14" s="173"/>
      <c r="D14" s="173"/>
      <c r="E14" s="173"/>
      <c r="F14" s="173"/>
      <c r="G14" s="173"/>
      <c r="H14" s="173"/>
      <c r="I14" s="173"/>
      <c r="J14" s="173"/>
      <c r="K14" s="173"/>
      <c r="L14" s="173"/>
      <c r="M14" s="173"/>
      <c r="N14" s="173"/>
      <c r="O14" s="173"/>
      <c r="P14" s="173"/>
      <c r="Q14" s="174"/>
      <c r="S14" s="84"/>
      <c r="T14" s="82" t="s">
        <v>107</v>
      </c>
      <c r="U14" s="87">
        <v>11.654999999999999</v>
      </c>
      <c r="W14" s="175" t="s">
        <v>217</v>
      </c>
      <c r="X14" s="58"/>
      <c r="AC14" s="58"/>
      <c r="AD14" s="58"/>
      <c r="AE14" s="58"/>
    </row>
    <row r="15" spans="1:37" ht="12" customHeight="1">
      <c r="A15" s="1" t="s">
        <v>6</v>
      </c>
      <c r="B15" s="172" t="str">
        <f>IF(ISBLANK('TD-WH-PA'!C12),"{undefined}",'TD-WH-PA'!C12)</f>
        <v>{undefined}</v>
      </c>
      <c r="C15" s="173"/>
      <c r="D15" s="173"/>
      <c r="E15" s="173"/>
      <c r="F15" s="173"/>
      <c r="G15" s="173"/>
      <c r="H15" s="173"/>
      <c r="I15" s="173"/>
      <c r="J15" s="173"/>
      <c r="K15" s="173"/>
      <c r="L15" s="173"/>
      <c r="M15" s="173"/>
      <c r="N15" s="173"/>
      <c r="O15" s="173"/>
      <c r="P15" s="173"/>
      <c r="Q15" s="174"/>
      <c r="S15" s="84"/>
      <c r="T15" s="88" t="s">
        <v>38</v>
      </c>
      <c r="U15" s="87">
        <v>19.07</v>
      </c>
      <c r="W15" s="175" t="s">
        <v>217</v>
      </c>
      <c r="X15" s="58"/>
      <c r="AC15" s="58"/>
      <c r="AD15" s="58"/>
      <c r="AE15" s="58"/>
    </row>
    <row r="16" spans="1:37" ht="12" customHeight="1">
      <c r="B16" s="89"/>
      <c r="D16"/>
      <c r="E16"/>
      <c r="F16"/>
      <c r="G16"/>
      <c r="H16"/>
      <c r="I16"/>
      <c r="J16"/>
      <c r="K16"/>
      <c r="L16"/>
      <c r="M16"/>
      <c r="N16"/>
      <c r="O16"/>
      <c r="P16"/>
      <c r="S16" s="84"/>
      <c r="T16" s="88" t="s">
        <v>33</v>
      </c>
      <c r="U16" s="87">
        <v>24.53</v>
      </c>
      <c r="W16" s="58"/>
      <c r="X16" s="58"/>
      <c r="AC16" s="58"/>
      <c r="AD16" s="58"/>
      <c r="AE16" s="58"/>
      <c r="AG16" s="59"/>
      <c r="AI16" s="59"/>
      <c r="AJ16" s="76"/>
      <c r="AK16" s="71"/>
    </row>
    <row r="17" spans="1:37" ht="12" customHeight="1">
      <c r="B17" s="89"/>
      <c r="D17" s="6"/>
      <c r="E17" s="90"/>
      <c r="F17" s="90"/>
      <c r="G17" s="90"/>
      <c r="H17" s="90"/>
      <c r="I17" s="90"/>
      <c r="J17" s="90"/>
      <c r="L17" s="89"/>
      <c r="M17" s="77"/>
      <c r="N17" s="90"/>
      <c r="O17" s="77"/>
      <c r="P17" s="91"/>
      <c r="S17" s="92" t="s">
        <v>165</v>
      </c>
      <c r="T17" s="92"/>
      <c r="U17" s="92"/>
      <c r="W17" s="160" t="s">
        <v>219</v>
      </c>
      <c r="X17" s="58"/>
      <c r="Z17" s="58"/>
      <c r="AA17" s="58"/>
      <c r="AC17" s="58"/>
      <c r="AD17" s="58"/>
      <c r="AE17" s="58"/>
      <c r="AG17" s="59"/>
      <c r="AI17" s="59"/>
      <c r="AJ17" s="76"/>
      <c r="AK17" s="71"/>
    </row>
    <row r="18" spans="1:37" ht="12" customHeight="1">
      <c r="A18" s="93" t="s">
        <v>166</v>
      </c>
      <c r="B18" s="90"/>
      <c r="C18" s="90"/>
      <c r="D18" s="90"/>
      <c r="E18" s="90"/>
      <c r="F18" s="90"/>
      <c r="G18" s="90"/>
      <c r="H18" s="90"/>
      <c r="I18" s="90"/>
      <c r="J18" s="90"/>
      <c r="K18" s="77"/>
      <c r="L18" s="90"/>
      <c r="M18" s="77"/>
      <c r="N18" s="90"/>
      <c r="O18" s="77"/>
      <c r="P18" s="94" t="s">
        <v>167</v>
      </c>
      <c r="S18" s="95" t="s">
        <v>168</v>
      </c>
      <c r="T18" s="92"/>
      <c r="U18" s="92"/>
      <c r="W18" s="160" t="s">
        <v>220</v>
      </c>
      <c r="Z18" s="58"/>
      <c r="AA18" s="58"/>
      <c r="AC18" s="58"/>
      <c r="AD18" s="58"/>
      <c r="AE18" s="58"/>
    </row>
    <row r="19" spans="1:37" ht="12" customHeight="1">
      <c r="C19" s="90"/>
      <c r="D19" s="90"/>
      <c r="E19" s="90"/>
      <c r="F19" s="90"/>
      <c r="G19" s="90"/>
      <c r="H19" s="90"/>
      <c r="I19" s="90"/>
      <c r="J19" s="90"/>
      <c r="K19" s="96" t="s">
        <v>51</v>
      </c>
      <c r="L19" s="181" t="s">
        <v>107</v>
      </c>
      <c r="M19" s="58"/>
      <c r="O19" s="97" t="s">
        <v>169</v>
      </c>
      <c r="P19" s="182">
        <v>90</v>
      </c>
      <c r="Q19" s="77" t="s">
        <v>16</v>
      </c>
      <c r="S19" s="98" t="s">
        <v>170</v>
      </c>
      <c r="T19" s="178">
        <f>'PF-WH-SD'!E31</f>
        <v>83.8</v>
      </c>
      <c r="U19" s="99" t="s">
        <v>30</v>
      </c>
      <c r="W19" s="175" t="s">
        <v>218</v>
      </c>
      <c r="X19" s="58"/>
      <c r="Y19" s="58"/>
      <c r="Z19" s="58"/>
      <c r="AA19" s="58"/>
      <c r="AC19" s="58"/>
      <c r="AD19" s="58"/>
      <c r="AE19" s="58"/>
    </row>
    <row r="20" spans="1:37" ht="12" customHeight="1">
      <c r="C20" s="90"/>
      <c r="D20" s="90"/>
      <c r="E20" s="90"/>
      <c r="F20" s="90"/>
      <c r="G20" s="90"/>
      <c r="H20" s="90"/>
      <c r="I20" s="90"/>
      <c r="J20" s="90"/>
      <c r="K20" s="96" t="s">
        <v>171</v>
      </c>
      <c r="L20" s="201">
        <f>VLOOKUP(L19,T13:U16,2)</f>
        <v>11.654999999999999</v>
      </c>
      <c r="M20" s="59" t="s">
        <v>30</v>
      </c>
      <c r="O20" s="97"/>
      <c r="P20" s="100"/>
      <c r="R20" s="58"/>
      <c r="S20" s="98" t="s">
        <v>172</v>
      </c>
      <c r="T20" s="177">
        <f>HLOOKUP(L19,'PF-WH-SD'!E27:H28,2,FALSE)</f>
        <v>1263</v>
      </c>
      <c r="U20" s="99" t="s">
        <v>30</v>
      </c>
      <c r="W20" s="175" t="s">
        <v>218</v>
      </c>
      <c r="Y20" s="58"/>
      <c r="Z20" s="58"/>
      <c r="AA20" s="58"/>
      <c r="AC20" s="58"/>
      <c r="AD20" s="58"/>
      <c r="AE20" s="58"/>
    </row>
    <row r="21" spans="1:37" ht="12" customHeight="1">
      <c r="A21" s="101"/>
      <c r="B21" s="101"/>
      <c r="C21" s="101"/>
      <c r="D21" s="101"/>
      <c r="E21" s="101"/>
      <c r="F21" s="101"/>
      <c r="G21" s="101"/>
      <c r="H21" s="101"/>
      <c r="I21" s="101"/>
      <c r="J21" s="101"/>
      <c r="K21" s="102"/>
      <c r="L21" s="101"/>
      <c r="M21" s="103"/>
      <c r="N21" s="101"/>
      <c r="O21" s="104"/>
      <c r="P21" s="105"/>
      <c r="R21" s="90"/>
      <c r="S21" s="92"/>
      <c r="T21" s="92"/>
      <c r="U21" s="92"/>
      <c r="X21" s="58"/>
      <c r="Y21" s="58"/>
      <c r="Z21" s="58"/>
      <c r="AA21" s="58"/>
      <c r="AC21" s="58"/>
      <c r="AD21" s="58"/>
      <c r="AE21" s="58"/>
    </row>
    <row r="22" spans="1:37" ht="12" customHeight="1">
      <c r="A22" s="106" t="s">
        <v>173</v>
      </c>
      <c r="C22" s="90"/>
      <c r="D22" s="90"/>
      <c r="E22" s="90"/>
      <c r="F22" s="90"/>
      <c r="G22" s="90"/>
      <c r="H22" s="90"/>
      <c r="I22" s="90"/>
      <c r="J22" s="90"/>
      <c r="K22" s="77"/>
      <c r="L22" s="59"/>
      <c r="M22" s="77"/>
      <c r="N22" s="90"/>
      <c r="O22" s="77"/>
      <c r="P22" s="91"/>
      <c r="S22" s="180"/>
      <c r="T22" s="74"/>
      <c r="U22" s="74"/>
      <c r="X22" s="58"/>
      <c r="Y22" s="58"/>
      <c r="Z22" s="58"/>
      <c r="AA22" s="58"/>
      <c r="AC22" s="58"/>
      <c r="AD22" s="58"/>
      <c r="AE22" s="58"/>
    </row>
    <row r="23" spans="1:37" ht="12" customHeight="1">
      <c r="A23" s="106"/>
      <c r="C23" s="96"/>
      <c r="D23" s="90"/>
      <c r="E23" s="90"/>
      <c r="F23" s="90"/>
      <c r="G23" s="96"/>
      <c r="H23" s="90"/>
      <c r="I23" s="90"/>
      <c r="K23" s="96"/>
      <c r="L23" s="90"/>
      <c r="N23" s="90"/>
      <c r="O23" s="77"/>
      <c r="P23" s="91"/>
      <c r="S23" s="107" t="s">
        <v>174</v>
      </c>
      <c r="T23" s="73"/>
      <c r="U23" s="73"/>
      <c r="X23" s="58"/>
      <c r="Y23" s="58"/>
      <c r="Z23" s="58"/>
      <c r="AA23" s="58"/>
      <c r="AC23" s="58"/>
      <c r="AD23" s="58"/>
      <c r="AE23" s="58"/>
    </row>
    <row r="24" spans="1:37" ht="12" customHeight="1" thickBot="1">
      <c r="A24" s="90"/>
      <c r="C24" s="90"/>
      <c r="F24" s="108" t="s">
        <v>176</v>
      </c>
      <c r="G24" s="90"/>
      <c r="H24" s="90"/>
      <c r="I24" s="90"/>
      <c r="J24" s="108" t="s">
        <v>177</v>
      </c>
      <c r="K24" s="77"/>
      <c r="L24" s="109" t="s">
        <v>178</v>
      </c>
      <c r="M24" s="58"/>
      <c r="N24" s="108" t="s">
        <v>176</v>
      </c>
      <c r="O24" s="77"/>
      <c r="P24" s="94" t="s">
        <v>179</v>
      </c>
      <c r="Q24" s="90"/>
      <c r="S24" s="107" t="s">
        <v>175</v>
      </c>
      <c r="T24" s="92"/>
      <c r="U24" s="92"/>
      <c r="X24" s="58"/>
      <c r="Y24" s="58"/>
      <c r="Z24" s="58"/>
      <c r="AA24" s="58"/>
      <c r="AC24" s="58"/>
      <c r="AD24" s="58"/>
      <c r="AE24" s="58"/>
    </row>
    <row r="25" spans="1:37" ht="12" customHeight="1" thickTop="1" thickBot="1">
      <c r="A25" s="90"/>
      <c r="C25" s="58" t="s">
        <v>181</v>
      </c>
      <c r="D25" s="90">
        <v>1.1000000000000001</v>
      </c>
      <c r="E25" s="90" t="s">
        <v>182</v>
      </c>
      <c r="F25" s="202">
        <f>P19</f>
        <v>90</v>
      </c>
      <c r="G25" s="110" t="s">
        <v>18</v>
      </c>
      <c r="H25" s="90">
        <v>10</v>
      </c>
      <c r="I25" s="90" t="s">
        <v>183</v>
      </c>
      <c r="J25" s="203">
        <f>(220*VLOOKUP(L19,T13:U16,2))/T20</f>
        <v>2.0301662707838477</v>
      </c>
      <c r="K25" s="108" t="s">
        <v>184</v>
      </c>
      <c r="L25" s="203">
        <f>(T19*2.5)/(220*VLOOKUP(L19,T13:U16,2))</f>
        <v>8.1705081705081714E-2</v>
      </c>
      <c r="M25" s="109" t="s">
        <v>18</v>
      </c>
      <c r="N25" s="202">
        <f>P19</f>
        <v>90</v>
      </c>
      <c r="O25" s="111" t="s">
        <v>185</v>
      </c>
      <c r="P25" s="204">
        <f>(D25*F25-H25)*J25-N25</f>
        <v>90.684798099762475</v>
      </c>
      <c r="Q25" s="77" t="s">
        <v>16</v>
      </c>
      <c r="S25" s="92" t="s">
        <v>180</v>
      </c>
      <c r="T25" s="92"/>
      <c r="U25" s="92"/>
      <c r="W25" s="160" t="s">
        <v>239</v>
      </c>
      <c r="X25" s="58"/>
      <c r="Y25" s="58"/>
    </row>
    <row r="26" spans="1:37" ht="12" customHeight="1" thickTop="1" thickBot="1">
      <c r="A26" s="101"/>
      <c r="B26" s="101"/>
      <c r="C26" s="112"/>
      <c r="D26" s="101"/>
      <c r="E26" s="101"/>
      <c r="F26" s="101"/>
      <c r="G26" s="112"/>
      <c r="H26" s="101"/>
      <c r="I26" s="112"/>
      <c r="J26" s="101"/>
      <c r="K26" s="104"/>
      <c r="L26" s="101"/>
      <c r="M26" s="102"/>
      <c r="N26" s="101"/>
      <c r="O26" s="104"/>
      <c r="P26" s="113"/>
      <c r="Q26" s="114" t="s">
        <v>187</v>
      </c>
      <c r="R26" s="115"/>
      <c r="S26" s="92" t="s">
        <v>186</v>
      </c>
      <c r="T26" s="92"/>
      <c r="U26" s="92"/>
      <c r="V26" s="58"/>
      <c r="W26" s="58"/>
      <c r="X26" s="58"/>
      <c r="Y26" s="58"/>
    </row>
    <row r="27" spans="1:37" ht="12" customHeight="1" thickBot="1">
      <c r="A27" s="93" t="s">
        <v>188</v>
      </c>
      <c r="C27" s="110"/>
      <c r="D27" s="90"/>
      <c r="E27" s="90"/>
      <c r="F27" s="90"/>
      <c r="G27" s="110"/>
      <c r="H27" s="90"/>
      <c r="I27" s="110"/>
      <c r="J27" s="90"/>
      <c r="K27" s="108"/>
      <c r="L27" s="90"/>
      <c r="M27" s="77"/>
      <c r="N27" s="90"/>
      <c r="O27" s="108"/>
      <c r="P27" s="94" t="s">
        <v>189</v>
      </c>
      <c r="S27" s="92"/>
      <c r="T27" s="92"/>
      <c r="U27" s="92"/>
      <c r="V27" s="58"/>
      <c r="W27" s="58"/>
      <c r="X27" s="58"/>
      <c r="Y27" s="58"/>
    </row>
    <row r="28" spans="1:37" ht="12" customHeight="1" thickTop="1" thickBot="1">
      <c r="A28" s="93" t="s">
        <v>190</v>
      </c>
      <c r="B28" s="106"/>
      <c r="C28" s="90"/>
      <c r="D28" s="90"/>
      <c r="E28" s="90"/>
      <c r="F28" s="90"/>
      <c r="G28" s="90"/>
      <c r="H28" s="90"/>
      <c r="I28" s="90"/>
      <c r="J28" s="90"/>
      <c r="K28" s="77"/>
      <c r="L28" s="90"/>
      <c r="M28" s="77"/>
      <c r="N28" s="90"/>
      <c r="O28" s="97" t="s">
        <v>191</v>
      </c>
      <c r="P28" s="204">
        <f>P19+P25</f>
        <v>180.68479809976247</v>
      </c>
      <c r="Q28" s="77" t="s">
        <v>16</v>
      </c>
      <c r="S28" s="92"/>
      <c r="T28" s="92"/>
      <c r="U28" s="92"/>
      <c r="V28" s="58"/>
      <c r="W28" s="175" t="s">
        <v>240</v>
      </c>
      <c r="X28" s="58"/>
      <c r="Y28" s="58"/>
    </row>
    <row r="29" spans="1:37" ht="12" customHeight="1" thickTop="1">
      <c r="A29" s="101"/>
      <c r="B29" s="101"/>
      <c r="C29" s="101"/>
      <c r="D29" s="101"/>
      <c r="E29" s="101"/>
      <c r="F29" s="101"/>
      <c r="G29" s="101"/>
      <c r="H29" s="101"/>
      <c r="I29" s="101"/>
      <c r="J29" s="101"/>
      <c r="K29" s="102"/>
      <c r="L29" s="101"/>
      <c r="M29" s="102"/>
      <c r="N29" s="101"/>
      <c r="O29" s="102"/>
      <c r="P29" s="116"/>
      <c r="S29" s="92"/>
      <c r="T29" s="92"/>
      <c r="U29" s="92"/>
      <c r="V29" s="58"/>
      <c r="W29" s="58"/>
      <c r="X29" s="58"/>
      <c r="Y29" s="58"/>
    </row>
    <row r="30" spans="1:37" ht="12" customHeight="1">
      <c r="A30" s="93" t="s">
        <v>192</v>
      </c>
      <c r="C30" s="90"/>
      <c r="D30" s="90"/>
      <c r="E30" s="90"/>
      <c r="F30" s="90"/>
      <c r="G30" s="90"/>
      <c r="H30" s="90"/>
      <c r="I30" s="90"/>
      <c r="J30" s="90"/>
      <c r="K30" s="77"/>
      <c r="L30" s="90"/>
      <c r="M30" s="77"/>
      <c r="N30" s="90"/>
      <c r="O30" s="77"/>
      <c r="P30" s="117"/>
      <c r="Q30" s="118"/>
      <c r="R30" s="119"/>
      <c r="S30" s="92"/>
      <c r="T30" s="92"/>
      <c r="U30" s="92"/>
      <c r="V30" s="58"/>
      <c r="W30" s="58"/>
      <c r="X30" s="58"/>
      <c r="Y30" s="58"/>
    </row>
    <row r="31" spans="1:37" ht="12" customHeight="1">
      <c r="A31" s="1"/>
      <c r="B31" s="1"/>
      <c r="C31" s="1"/>
      <c r="D31" s="1"/>
      <c r="E31" s="1"/>
      <c r="F31" s="1"/>
      <c r="G31" s="1"/>
      <c r="H31" s="1"/>
      <c r="I31" s="1"/>
      <c r="J31" s="1"/>
      <c r="K31" s="1"/>
      <c r="L31" s="1"/>
      <c r="M31" s="1"/>
      <c r="N31" s="1"/>
      <c r="O31" s="1"/>
      <c r="P31" s="1"/>
      <c r="Q31" s="6"/>
      <c r="R31" s="120"/>
      <c r="S31" s="92"/>
      <c r="T31" s="73"/>
      <c r="U31" s="73"/>
      <c r="V31" s="121"/>
      <c r="W31" s="200" t="s">
        <v>226</v>
      </c>
      <c r="X31" s="58"/>
      <c r="Y31" s="58"/>
    </row>
    <row r="32" spans="1:37" ht="12" customHeight="1" thickBot="1">
      <c r="A32" s="1"/>
      <c r="B32" s="1"/>
      <c r="C32" s="1"/>
      <c r="D32" s="1"/>
      <c r="E32" s="1"/>
      <c r="F32" s="1"/>
      <c r="G32" s="1"/>
      <c r="H32" s="1"/>
      <c r="I32" s="1"/>
      <c r="J32" s="1"/>
      <c r="K32" s="1"/>
      <c r="L32" s="1"/>
      <c r="M32" s="1"/>
      <c r="N32" s="1"/>
      <c r="O32" s="1"/>
      <c r="P32" s="1"/>
      <c r="Q32" s="6"/>
      <c r="R32" s="120"/>
      <c r="S32" s="92"/>
      <c r="T32" s="73"/>
      <c r="U32" s="73"/>
      <c r="V32" s="58"/>
      <c r="W32" s="58"/>
      <c r="X32" s="58"/>
      <c r="Y32" s="58"/>
      <c r="AA32" s="58"/>
      <c r="AB32" s="58"/>
      <c r="AC32" s="58"/>
      <c r="AD32" s="197" t="s">
        <v>225</v>
      </c>
    </row>
    <row r="33" spans="1:37" ht="12" customHeight="1" thickTop="1" thickBot="1">
      <c r="A33" s="1"/>
      <c r="B33" s="1"/>
      <c r="C33" s="1"/>
      <c r="D33" s="1"/>
      <c r="E33" s="1"/>
      <c r="F33" s="1"/>
      <c r="G33" s="1"/>
      <c r="H33" s="1"/>
      <c r="I33" s="1"/>
      <c r="J33" s="1"/>
      <c r="K33" s="1"/>
      <c r="L33" s="1"/>
      <c r="M33" s="1"/>
      <c r="N33" s="1"/>
      <c r="O33" s="1"/>
      <c r="P33" s="1"/>
      <c r="Q33" s="6"/>
      <c r="R33" s="120"/>
      <c r="S33" s="92"/>
      <c r="T33" s="73"/>
      <c r="U33" s="73"/>
      <c r="W33" s="199" t="s">
        <v>250</v>
      </c>
      <c r="X33" s="58"/>
      <c r="Y33" s="58"/>
      <c r="Z33" s="192" t="s">
        <v>224</v>
      </c>
      <c r="AA33" s="191"/>
      <c r="AB33" s="191"/>
      <c r="AC33" s="191"/>
      <c r="AD33" s="190" t="str">
        <f>HLOOKUP(L19,Z34:AC35,2,FALSE)</f>
        <v>A++</v>
      </c>
    </row>
    <row r="34" spans="1:37" ht="12" customHeight="1" thickTop="1">
      <c r="A34" s="1"/>
      <c r="B34" s="1"/>
      <c r="C34" s="1"/>
      <c r="D34" s="1"/>
      <c r="E34" s="1"/>
      <c r="F34" s="1"/>
      <c r="G34" s="1"/>
      <c r="H34" s="1"/>
      <c r="I34" s="1"/>
      <c r="J34" s="1"/>
      <c r="K34" s="1"/>
      <c r="L34" s="1"/>
      <c r="M34" s="1"/>
      <c r="N34" s="1"/>
      <c r="O34" s="1"/>
      <c r="P34" s="1"/>
      <c r="Q34" s="6"/>
      <c r="R34" s="120"/>
      <c r="S34" s="92"/>
      <c r="T34" s="92"/>
      <c r="U34" s="92"/>
      <c r="W34" s="58"/>
      <c r="X34" s="58"/>
      <c r="Y34" s="58"/>
      <c r="Z34" s="189" t="s">
        <v>32</v>
      </c>
      <c r="AA34" s="189" t="s">
        <v>107</v>
      </c>
      <c r="AB34" s="189" t="s">
        <v>38</v>
      </c>
      <c r="AC34" s="189" t="s">
        <v>33</v>
      </c>
      <c r="AD34" s="191"/>
    </row>
    <row r="35" spans="1:37" ht="12" customHeight="1">
      <c r="A35" s="1"/>
      <c r="B35" s="1"/>
      <c r="C35" s="1"/>
      <c r="D35" s="1"/>
      <c r="E35" s="1"/>
      <c r="F35" s="1"/>
      <c r="G35" s="1"/>
      <c r="H35" s="1"/>
      <c r="I35" s="1"/>
      <c r="J35" s="1"/>
      <c r="K35" s="1"/>
      <c r="L35" s="1"/>
      <c r="M35" s="1"/>
      <c r="N35" s="1"/>
      <c r="O35" s="1"/>
      <c r="P35" s="1"/>
      <c r="Q35" s="6"/>
      <c r="R35" s="120"/>
      <c r="S35" s="92"/>
      <c r="T35" s="92"/>
      <c r="U35" s="92"/>
      <c r="W35" s="58"/>
      <c r="X35" s="58"/>
      <c r="Y35" s="58"/>
      <c r="Z35" s="189" t="str">
        <f>VLOOKUP(P28,Z36:AD45,5)</f>
        <v>A+++</v>
      </c>
      <c r="AA35" s="189" t="str">
        <f>VLOOKUP(P28,AA36:AD45,4)</f>
        <v>A++</v>
      </c>
      <c r="AB35" s="189" t="str">
        <f>VLOOKUP(P28,AB36:AD45,3)</f>
        <v>A++</v>
      </c>
      <c r="AC35" s="189" t="str">
        <f>VLOOKUP(P28,AC36:AD45,2)</f>
        <v>A++</v>
      </c>
      <c r="AD35" s="191"/>
    </row>
    <row r="36" spans="1:37" ht="12" customHeight="1">
      <c r="A36" s="1"/>
      <c r="B36" s="1"/>
      <c r="C36" s="1"/>
      <c r="D36" s="1"/>
      <c r="E36" s="1"/>
      <c r="F36" s="1"/>
      <c r="G36" s="1"/>
      <c r="H36" s="1"/>
      <c r="I36" s="1"/>
      <c r="J36" s="1"/>
      <c r="K36" s="1"/>
      <c r="L36" s="1"/>
      <c r="M36" s="1"/>
      <c r="N36" s="1"/>
      <c r="O36" s="1"/>
      <c r="P36" s="1"/>
      <c r="Q36" s="6"/>
      <c r="R36" s="120"/>
      <c r="S36" s="92"/>
      <c r="T36" s="92"/>
      <c r="U36" s="92"/>
      <c r="W36" s="58"/>
      <c r="X36" s="58"/>
      <c r="Y36" s="58"/>
      <c r="Z36" s="193">
        <v>0</v>
      </c>
      <c r="AA36" s="193">
        <v>0</v>
      </c>
      <c r="AB36" s="193">
        <v>0</v>
      </c>
      <c r="AC36" s="193">
        <v>0</v>
      </c>
      <c r="AD36" s="188" t="s">
        <v>102</v>
      </c>
    </row>
    <row r="37" spans="1:37" ht="12" customHeight="1">
      <c r="A37" s="1"/>
      <c r="B37" s="1"/>
      <c r="C37" s="1"/>
      <c r="D37" s="1"/>
      <c r="E37" s="1"/>
      <c r="F37" s="1"/>
      <c r="G37" s="1"/>
      <c r="H37" s="1"/>
      <c r="I37" s="1"/>
      <c r="J37" s="1"/>
      <c r="K37" s="1"/>
      <c r="L37" s="1"/>
      <c r="M37" s="1"/>
      <c r="N37" s="1"/>
      <c r="O37" s="1"/>
      <c r="P37" s="1"/>
      <c r="Q37" s="6"/>
      <c r="R37" s="120"/>
      <c r="S37" s="92"/>
      <c r="T37" s="92"/>
      <c r="U37" s="92"/>
      <c r="W37" s="58"/>
      <c r="X37" s="58"/>
      <c r="Y37" s="58"/>
      <c r="Z37" s="193">
        <v>27</v>
      </c>
      <c r="AA37" s="193">
        <v>27</v>
      </c>
      <c r="AB37" s="193">
        <v>27</v>
      </c>
      <c r="AC37" s="193">
        <v>28</v>
      </c>
      <c r="AD37" s="188" t="s">
        <v>101</v>
      </c>
    </row>
    <row r="38" spans="1:37" ht="12" customHeight="1">
      <c r="A38" s="13"/>
      <c r="B38" s="13"/>
      <c r="C38" s="13"/>
      <c r="D38" s="13"/>
      <c r="E38" s="13"/>
      <c r="F38" s="13"/>
      <c r="G38" s="13"/>
      <c r="H38" s="13"/>
      <c r="I38" s="13"/>
      <c r="J38" s="13"/>
      <c r="K38" s="13"/>
      <c r="L38" s="13"/>
      <c r="M38" s="13"/>
      <c r="N38" s="13"/>
      <c r="O38" s="13"/>
      <c r="P38" s="13"/>
      <c r="Q38" s="6"/>
      <c r="R38" s="120"/>
      <c r="S38" s="73"/>
      <c r="T38" s="73"/>
      <c r="U38" s="73"/>
      <c r="W38" s="58"/>
      <c r="X38" s="58"/>
      <c r="Y38" s="58"/>
      <c r="Z38" s="193">
        <v>30</v>
      </c>
      <c r="AA38" s="193">
        <v>30</v>
      </c>
      <c r="AB38" s="193">
        <v>30</v>
      </c>
      <c r="AC38" s="193">
        <v>32</v>
      </c>
      <c r="AD38" s="188" t="s">
        <v>100</v>
      </c>
    </row>
    <row r="39" spans="1:37" ht="12" customHeight="1">
      <c r="A39" s="90" t="s">
        <v>193</v>
      </c>
      <c r="B39" s="90"/>
      <c r="C39" s="90"/>
      <c r="D39" s="90"/>
      <c r="E39" s="90"/>
      <c r="F39" s="90"/>
      <c r="G39" s="122"/>
      <c r="H39" s="123"/>
      <c r="I39" s="124"/>
      <c r="S39" s="73"/>
      <c r="T39" s="73"/>
      <c r="U39" s="73"/>
      <c r="W39" s="58"/>
      <c r="X39" s="58"/>
      <c r="Y39" s="58"/>
      <c r="Z39" s="193">
        <v>33</v>
      </c>
      <c r="AA39" s="193">
        <v>34</v>
      </c>
      <c r="AB39" s="193">
        <v>35</v>
      </c>
      <c r="AC39" s="193">
        <v>36</v>
      </c>
      <c r="AD39" s="188" t="s">
        <v>99</v>
      </c>
      <c r="AE39" s="58"/>
    </row>
    <row r="40" spans="1:37" ht="12" customHeight="1" thickBot="1">
      <c r="A40" s="90"/>
      <c r="B40" s="90"/>
      <c r="C40" s="90"/>
      <c r="D40" s="94" t="s">
        <v>189</v>
      </c>
      <c r="E40" s="90"/>
      <c r="F40" s="108"/>
      <c r="G40" s="122"/>
      <c r="H40" s="94" t="s">
        <v>179</v>
      </c>
      <c r="I40" s="124"/>
      <c r="J40" s="90"/>
      <c r="K40" s="90"/>
      <c r="L40" s="1"/>
      <c r="M40" s="1"/>
      <c r="N40" s="1"/>
      <c r="O40" s="122"/>
      <c r="P40" s="123"/>
      <c r="Q40" s="124"/>
      <c r="S40" s="73"/>
      <c r="T40" s="73"/>
      <c r="U40" s="73"/>
      <c r="W40" s="58"/>
      <c r="X40" s="58"/>
      <c r="Y40" s="58"/>
      <c r="Z40" s="193">
        <v>36</v>
      </c>
      <c r="AA40" s="193">
        <v>37</v>
      </c>
      <c r="AB40" s="193">
        <v>38</v>
      </c>
      <c r="AC40" s="193">
        <v>40</v>
      </c>
      <c r="AD40" s="188" t="s">
        <v>17</v>
      </c>
      <c r="AE40" s="58"/>
    </row>
    <row r="41" spans="1:37" s="1" customFormat="1" ht="12" customHeight="1" thickTop="1" thickBot="1">
      <c r="A41" s="90"/>
      <c r="C41" s="96" t="s">
        <v>194</v>
      </c>
      <c r="D41" s="202">
        <f>P28</f>
        <v>180.68479809976247</v>
      </c>
      <c r="E41" s="108" t="s">
        <v>18</v>
      </c>
      <c r="F41" s="90">
        <v>0.2</v>
      </c>
      <c r="G41" s="18" t="s">
        <v>182</v>
      </c>
      <c r="H41" s="205">
        <f>P25</f>
        <v>90.684798099762475</v>
      </c>
      <c r="I41" s="125" t="s">
        <v>195</v>
      </c>
      <c r="J41" s="206">
        <f>D41-F41*H41</f>
        <v>162.54783847980997</v>
      </c>
      <c r="K41" s="124" t="s">
        <v>16</v>
      </c>
      <c r="R41" s="78"/>
      <c r="S41" s="92"/>
      <c r="T41" s="92"/>
      <c r="U41" s="92"/>
      <c r="Z41" s="193">
        <v>39</v>
      </c>
      <c r="AA41" s="193">
        <v>50</v>
      </c>
      <c r="AB41" s="193">
        <v>55</v>
      </c>
      <c r="AC41" s="193">
        <v>60</v>
      </c>
      <c r="AD41" s="188" t="s">
        <v>98</v>
      </c>
      <c r="AF41" s="58"/>
      <c r="AG41" s="58"/>
      <c r="AH41" s="58"/>
      <c r="AI41" s="58"/>
      <c r="AJ41" s="58"/>
      <c r="AK41" s="58"/>
    </row>
    <row r="42" spans="1:37" s="1" customFormat="1" ht="12" customHeight="1" thickTop="1" thickBot="1">
      <c r="A42" s="90"/>
      <c r="D42" s="94" t="s">
        <v>189</v>
      </c>
      <c r="G42" s="18"/>
      <c r="H42" s="94" t="s">
        <v>179</v>
      </c>
      <c r="Q42" s="124"/>
      <c r="R42" s="78"/>
      <c r="S42" s="126"/>
      <c r="T42" s="73" t="s">
        <v>196</v>
      </c>
      <c r="U42" s="73"/>
      <c r="Z42" s="192">
        <v>65</v>
      </c>
      <c r="AA42" s="192">
        <v>75</v>
      </c>
      <c r="AB42" s="192">
        <v>80</v>
      </c>
      <c r="AC42" s="192">
        <v>85</v>
      </c>
      <c r="AD42" s="188" t="s">
        <v>97</v>
      </c>
      <c r="AF42" s="58"/>
      <c r="AG42" s="58"/>
      <c r="AH42" s="58"/>
      <c r="AI42" s="58"/>
      <c r="AJ42" s="58"/>
      <c r="AK42" s="58"/>
    </row>
    <row r="43" spans="1:37" s="1" customFormat="1" ht="12" customHeight="1" thickTop="1" thickBot="1">
      <c r="A43" s="90"/>
      <c r="C43" s="96" t="s">
        <v>197</v>
      </c>
      <c r="D43" s="202">
        <f>P28</f>
        <v>180.68479809976247</v>
      </c>
      <c r="E43" s="108" t="s">
        <v>187</v>
      </c>
      <c r="F43" s="90">
        <v>0.4</v>
      </c>
      <c r="G43" s="18" t="s">
        <v>182</v>
      </c>
      <c r="H43" s="205">
        <f>P25</f>
        <v>90.684798099762475</v>
      </c>
      <c r="I43" s="125" t="s">
        <v>195</v>
      </c>
      <c r="J43" s="206">
        <f>D43+F43*H43</f>
        <v>216.95871733966746</v>
      </c>
      <c r="K43" s="124" t="s">
        <v>16</v>
      </c>
      <c r="Q43" s="124"/>
      <c r="R43" s="78"/>
      <c r="S43" s="127"/>
      <c r="T43" s="73" t="s">
        <v>198</v>
      </c>
      <c r="U43" s="73"/>
      <c r="Z43" s="192">
        <v>100</v>
      </c>
      <c r="AA43" s="192">
        <v>115</v>
      </c>
      <c r="AB43" s="192">
        <v>123</v>
      </c>
      <c r="AC43" s="192">
        <v>131</v>
      </c>
      <c r="AD43" s="188" t="s">
        <v>222</v>
      </c>
      <c r="AF43" s="58"/>
      <c r="AG43" s="58"/>
      <c r="AH43" s="58"/>
      <c r="AI43" s="58"/>
      <c r="AJ43" s="58"/>
      <c r="AK43" s="58"/>
    </row>
    <row r="44" spans="1:37" ht="12" customHeight="1" thickTop="1" thickBot="1">
      <c r="A44" s="101"/>
      <c r="B44" s="101"/>
      <c r="C44" s="101"/>
      <c r="D44" s="101"/>
      <c r="E44" s="101"/>
      <c r="F44" s="101"/>
      <c r="G44" s="101"/>
      <c r="H44" s="101"/>
      <c r="I44" s="101"/>
      <c r="J44" s="101"/>
      <c r="K44" s="102"/>
      <c r="L44" s="101"/>
      <c r="M44" s="102"/>
      <c r="N44" s="101"/>
      <c r="O44" s="102"/>
      <c r="P44" s="105"/>
      <c r="S44" s="128" t="s">
        <v>199</v>
      </c>
      <c r="T44" s="73" t="s">
        <v>200</v>
      </c>
      <c r="U44" s="73"/>
      <c r="Z44" s="192">
        <v>130</v>
      </c>
      <c r="AA44" s="192">
        <v>150</v>
      </c>
      <c r="AB44" s="192">
        <v>160</v>
      </c>
      <c r="AC44" s="192">
        <v>170</v>
      </c>
      <c r="AD44" s="188" t="s">
        <v>221</v>
      </c>
      <c r="AE44" s="58"/>
    </row>
    <row r="45" spans="1:37" s="1" customFormat="1" ht="12" customHeight="1" thickTop="1" thickBot="1">
      <c r="Q45" s="77"/>
      <c r="R45" s="78"/>
      <c r="S45" s="129"/>
      <c r="T45" s="73" t="s">
        <v>201</v>
      </c>
      <c r="U45" s="73"/>
      <c r="Z45" s="192">
        <v>163</v>
      </c>
      <c r="AA45" s="192">
        <v>188</v>
      </c>
      <c r="AB45" s="193">
        <v>200</v>
      </c>
      <c r="AC45" s="193">
        <v>213</v>
      </c>
      <c r="AD45" s="188" t="s">
        <v>223</v>
      </c>
      <c r="AF45" s="58"/>
      <c r="AG45" s="58"/>
      <c r="AH45" s="58"/>
      <c r="AI45" s="58"/>
      <c r="AJ45" s="58"/>
      <c r="AK45" s="58"/>
    </row>
    <row r="46" spans="1:37" s="1" customFormat="1" ht="12" customHeight="1" thickTop="1">
      <c r="Q46" s="77"/>
      <c r="R46" s="78"/>
      <c r="AF46" s="58"/>
      <c r="AG46" s="58"/>
      <c r="AH46" s="58"/>
      <c r="AI46" s="58"/>
      <c r="AJ46" s="58"/>
      <c r="AK46" s="58"/>
    </row>
    <row r="47" spans="1:37" s="1" customFormat="1" ht="12" customHeight="1">
      <c r="Q47" s="77"/>
      <c r="R47" s="78"/>
      <c r="AF47" s="58"/>
      <c r="AG47" s="58"/>
      <c r="AH47" s="58"/>
      <c r="AI47" s="58"/>
      <c r="AJ47" s="58"/>
      <c r="AK47" s="58"/>
    </row>
    <row r="48" spans="1:37" s="1" customFormat="1" ht="12" customHeight="1">
      <c r="Q48" s="77"/>
      <c r="R48" s="78"/>
      <c r="AF48" s="58"/>
      <c r="AG48" s="58"/>
      <c r="AH48" s="58"/>
      <c r="AI48" s="58"/>
      <c r="AJ48" s="58"/>
      <c r="AK48" s="58"/>
    </row>
    <row r="49" spans="1:37" s="1" customFormat="1" ht="12" customHeight="1">
      <c r="A49" s="24" t="s">
        <v>103</v>
      </c>
      <c r="B49" s="25"/>
      <c r="C49" s="25"/>
      <c r="D49" s="25"/>
      <c r="E49" s="26"/>
      <c r="F49" s="25"/>
      <c r="G49" s="25"/>
      <c r="H49" s="25"/>
      <c r="I49" s="26"/>
      <c r="J49" s="26"/>
      <c r="K49" s="26"/>
      <c r="L49" s="24" t="s">
        <v>104</v>
      </c>
      <c r="M49" s="26"/>
      <c r="N49" s="26"/>
      <c r="O49" s="26"/>
      <c r="P49" s="26"/>
      <c r="Q49" s="130"/>
      <c r="R49" s="131"/>
      <c r="S49" s="26"/>
      <c r="T49" s="26"/>
      <c r="U49" s="27"/>
      <c r="AF49" s="58"/>
      <c r="AG49" s="58"/>
      <c r="AH49" s="58"/>
      <c r="AI49" s="58"/>
      <c r="AJ49" s="58"/>
      <c r="AK49" s="58"/>
    </row>
    <row r="50" spans="1:37" s="1" customFormat="1">
      <c r="Q50" s="77"/>
      <c r="R50" s="78"/>
      <c r="AF50" s="58"/>
      <c r="AG50" s="58"/>
      <c r="AH50" s="58"/>
      <c r="AI50" s="58"/>
      <c r="AJ50" s="58"/>
      <c r="AK50" s="58"/>
    </row>
    <row r="51" spans="1:37" s="1" customFormat="1">
      <c r="Q51" s="6"/>
      <c r="R51" s="120"/>
      <c r="AF51" s="58"/>
      <c r="AG51" s="58"/>
      <c r="AH51" s="58"/>
      <c r="AI51" s="58"/>
      <c r="AJ51" s="58"/>
      <c r="AK51" s="58"/>
    </row>
    <row r="52" spans="1:37" s="1" customFormat="1">
      <c r="Q52" s="90"/>
      <c r="R52" s="122"/>
      <c r="AF52" s="58"/>
      <c r="AG52" s="58"/>
      <c r="AH52" s="58"/>
      <c r="AI52" s="58"/>
      <c r="AJ52" s="58"/>
      <c r="AK52" s="58"/>
    </row>
    <row r="53" spans="1:37" s="1" customFormat="1">
      <c r="Q53" s="77"/>
      <c r="R53" s="78"/>
      <c r="AF53" s="58"/>
      <c r="AG53" s="58"/>
      <c r="AH53" s="58"/>
      <c r="AI53" s="58"/>
      <c r="AJ53" s="58"/>
      <c r="AK53" s="58"/>
    </row>
    <row r="54" spans="1:37" s="1" customFormat="1">
      <c r="Q54" s="77"/>
      <c r="R54" s="78"/>
      <c r="AF54" s="58"/>
      <c r="AG54" s="58"/>
      <c r="AH54" s="58"/>
      <c r="AI54" s="58"/>
      <c r="AJ54" s="58"/>
      <c r="AK54" s="58"/>
    </row>
    <row r="55" spans="1:37" s="1" customFormat="1">
      <c r="Q55" s="77"/>
      <c r="R55" s="78"/>
      <c r="AF55" s="58"/>
      <c r="AG55" s="58"/>
      <c r="AH55" s="58"/>
      <c r="AI55" s="58"/>
      <c r="AJ55" s="58"/>
      <c r="AK55" s="58"/>
    </row>
    <row r="56" spans="1:37" s="1" customFormat="1">
      <c r="Q56" s="77"/>
      <c r="R56" s="78"/>
      <c r="AF56" s="58"/>
      <c r="AG56" s="58"/>
      <c r="AH56" s="58"/>
      <c r="AI56" s="58"/>
      <c r="AJ56" s="58"/>
      <c r="AK56" s="58"/>
    </row>
    <row r="57" spans="1:37" s="1" customFormat="1">
      <c r="Q57" s="77"/>
      <c r="R57" s="78"/>
      <c r="AF57" s="58"/>
      <c r="AG57" s="58"/>
      <c r="AH57" s="58"/>
      <c r="AI57" s="58"/>
      <c r="AJ57" s="58"/>
      <c r="AK57" s="58"/>
    </row>
    <row r="58" spans="1:37" s="1" customFormat="1">
      <c r="Q58" s="77"/>
      <c r="R58" s="78"/>
      <c r="AF58" s="58"/>
      <c r="AG58" s="58"/>
      <c r="AH58" s="58"/>
      <c r="AI58" s="58"/>
      <c r="AJ58" s="58"/>
      <c r="AK58" s="58"/>
    </row>
    <row r="59" spans="1:37" s="1" customFormat="1">
      <c r="A59" s="58"/>
      <c r="B59" s="58"/>
      <c r="C59" s="58"/>
      <c r="D59" s="58"/>
      <c r="E59" s="58"/>
      <c r="F59" s="58"/>
      <c r="G59" s="58"/>
      <c r="H59" s="58"/>
      <c r="I59" s="58"/>
      <c r="J59" s="58"/>
      <c r="K59" s="58"/>
      <c r="L59" s="58"/>
      <c r="M59" s="58"/>
      <c r="N59" s="58"/>
      <c r="O59" s="59"/>
      <c r="P59" s="76"/>
      <c r="Q59" s="77"/>
      <c r="R59" s="78"/>
      <c r="AF59" s="58"/>
      <c r="AG59" s="58"/>
      <c r="AH59" s="58"/>
      <c r="AI59" s="58"/>
      <c r="AJ59" s="58"/>
      <c r="AK59" s="58"/>
    </row>
    <row r="60" spans="1:37" s="1" customFormat="1">
      <c r="A60" s="58"/>
      <c r="B60" s="58"/>
      <c r="C60" s="58"/>
      <c r="D60" s="58"/>
      <c r="E60" s="58"/>
      <c r="F60" s="58"/>
      <c r="G60" s="58"/>
      <c r="H60" s="58"/>
      <c r="I60" s="58"/>
      <c r="J60" s="58"/>
      <c r="K60" s="58"/>
      <c r="L60" s="58"/>
      <c r="M60" s="58"/>
      <c r="N60" s="58"/>
      <c r="O60" s="59"/>
      <c r="P60" s="76"/>
      <c r="Q60" s="77"/>
      <c r="R60" s="78"/>
      <c r="AF60" s="58"/>
      <c r="AG60" s="58"/>
      <c r="AH60" s="58"/>
      <c r="AI60" s="58"/>
      <c r="AJ60" s="58"/>
      <c r="AK60" s="58"/>
    </row>
    <row r="61" spans="1:37" s="1" customFormat="1">
      <c r="A61" s="58"/>
      <c r="B61" s="58"/>
      <c r="C61" s="58"/>
      <c r="D61" s="58"/>
      <c r="E61" s="58"/>
      <c r="F61" s="58"/>
      <c r="G61" s="58"/>
      <c r="H61" s="58"/>
      <c r="I61" s="58"/>
      <c r="J61" s="58"/>
      <c r="K61" s="58"/>
      <c r="L61" s="58"/>
      <c r="M61" s="58"/>
      <c r="N61" s="58"/>
      <c r="O61" s="59"/>
      <c r="P61" s="76"/>
      <c r="Q61" s="77"/>
      <c r="R61" s="78"/>
      <c r="AF61" s="58"/>
      <c r="AG61" s="58"/>
      <c r="AH61" s="58"/>
      <c r="AI61" s="58"/>
      <c r="AJ61" s="58"/>
      <c r="AK61" s="58"/>
    </row>
    <row r="62" spans="1:37" s="1" customFormat="1">
      <c r="A62" s="58"/>
      <c r="B62" s="58"/>
      <c r="C62" s="58"/>
      <c r="D62" s="58"/>
      <c r="E62" s="58"/>
      <c r="F62" s="58"/>
      <c r="G62" s="58"/>
      <c r="H62" s="58"/>
      <c r="I62" s="58"/>
      <c r="J62" s="58"/>
      <c r="K62" s="58"/>
      <c r="L62" s="58"/>
      <c r="M62" s="58"/>
      <c r="N62" s="58"/>
      <c r="O62" s="59"/>
      <c r="P62" s="76"/>
      <c r="Q62" s="77"/>
      <c r="R62" s="78"/>
      <c r="AF62" s="58"/>
      <c r="AG62" s="58"/>
      <c r="AH62" s="58"/>
      <c r="AI62" s="58"/>
      <c r="AJ62" s="58"/>
      <c r="AK62" s="58"/>
    </row>
    <row r="63" spans="1:37" s="1" customFormat="1">
      <c r="A63" s="58"/>
      <c r="B63" s="58"/>
      <c r="C63" s="58"/>
      <c r="D63" s="58"/>
      <c r="E63" s="58"/>
      <c r="F63" s="58"/>
      <c r="G63" s="58"/>
      <c r="H63" s="58"/>
      <c r="I63" s="58"/>
      <c r="J63" s="58"/>
      <c r="K63" s="58"/>
      <c r="L63" s="58"/>
      <c r="M63" s="58"/>
      <c r="N63" s="58"/>
      <c r="O63" s="59"/>
      <c r="P63" s="76"/>
      <c r="Q63" s="77"/>
      <c r="R63" s="78"/>
      <c r="AF63" s="58"/>
      <c r="AG63" s="58"/>
      <c r="AH63" s="58"/>
      <c r="AI63" s="58"/>
      <c r="AJ63" s="58"/>
      <c r="AK63" s="58"/>
    </row>
    <row r="64" spans="1:37" s="1" customFormat="1">
      <c r="A64" s="58"/>
      <c r="B64" s="58"/>
      <c r="C64" s="58"/>
      <c r="D64" s="58"/>
      <c r="E64" s="58"/>
      <c r="F64" s="58"/>
      <c r="G64" s="58"/>
      <c r="H64" s="58"/>
      <c r="I64" s="58"/>
      <c r="J64" s="58"/>
      <c r="K64" s="58"/>
      <c r="L64" s="58"/>
      <c r="M64" s="58"/>
      <c r="N64" s="58"/>
      <c r="O64" s="59"/>
      <c r="P64" s="76"/>
      <c r="Q64" s="77"/>
      <c r="R64" s="78"/>
      <c r="AF64" s="58"/>
      <c r="AG64" s="58"/>
      <c r="AH64" s="58"/>
      <c r="AI64" s="58"/>
      <c r="AJ64" s="58"/>
      <c r="AK64" s="58"/>
    </row>
    <row r="65" spans="1:37" s="1" customFormat="1" ht="15">
      <c r="A65" s="58"/>
      <c r="B65" s="58"/>
      <c r="C65" s="58"/>
      <c r="D65" s="58"/>
      <c r="E65" s="58"/>
      <c r="F65" s="58"/>
      <c r="G65" s="58"/>
      <c r="H65" s="58"/>
      <c r="I65" s="58"/>
      <c r="J65" s="58"/>
      <c r="K65" s="58"/>
      <c r="L65" s="58"/>
      <c r="M65" s="58"/>
      <c r="N65" s="58"/>
      <c r="O65" s="59"/>
      <c r="P65" s="76"/>
      <c r="Q65" s="77"/>
      <c r="R65" s="78"/>
      <c r="S65"/>
      <c r="T65"/>
      <c r="U65"/>
      <c r="AF65" s="58"/>
      <c r="AG65" s="58"/>
      <c r="AH65" s="58"/>
      <c r="AI65" s="58"/>
      <c r="AJ65" s="58"/>
      <c r="AK65" s="58"/>
    </row>
    <row r="66" spans="1:37" ht="15">
      <c r="S66"/>
      <c r="T66"/>
      <c r="U66"/>
    </row>
    <row r="67" spans="1:37" ht="15">
      <c r="S67"/>
      <c r="T67"/>
      <c r="U67"/>
    </row>
    <row r="68" spans="1:37" ht="15">
      <c r="S68"/>
      <c r="T68"/>
      <c r="U68"/>
    </row>
    <row r="69" spans="1:37" ht="15">
      <c r="S69"/>
      <c r="T69"/>
      <c r="U69"/>
    </row>
    <row r="70" spans="1:37" ht="15">
      <c r="S70"/>
      <c r="T70"/>
      <c r="U70"/>
    </row>
    <row r="71" spans="1:37" ht="15">
      <c r="S71"/>
      <c r="T71"/>
      <c r="U71"/>
    </row>
    <row r="72" spans="1:37" ht="15">
      <c r="S72"/>
      <c r="T72"/>
      <c r="U72"/>
    </row>
    <row r="73" spans="1:37" ht="15">
      <c r="S73"/>
      <c r="T73"/>
      <c r="U73"/>
    </row>
    <row r="74" spans="1:37" ht="15">
      <c r="S74"/>
      <c r="T74"/>
      <c r="U74"/>
    </row>
    <row r="75" spans="1:37" ht="15">
      <c r="S75"/>
      <c r="T75"/>
      <c r="U75"/>
    </row>
    <row r="76" spans="1:37" ht="15">
      <c r="S76"/>
      <c r="T76"/>
      <c r="U76"/>
    </row>
    <row r="77" spans="1:37" ht="15">
      <c r="S77"/>
      <c r="T77"/>
      <c r="U77"/>
    </row>
    <row r="78" spans="1:37" ht="15">
      <c r="S78"/>
      <c r="T78"/>
      <c r="U78"/>
    </row>
    <row r="79" spans="1:37" ht="15">
      <c r="S79"/>
      <c r="T79"/>
      <c r="U79"/>
    </row>
    <row r="80" spans="1:37" ht="15">
      <c r="S80"/>
      <c r="T80"/>
      <c r="U80"/>
    </row>
    <row r="81" spans="19:21" ht="15">
      <c r="S81"/>
      <c r="T81"/>
      <c r="U81"/>
    </row>
    <row r="82" spans="19:21" ht="15">
      <c r="S82"/>
      <c r="T82"/>
      <c r="U82"/>
    </row>
    <row r="83" spans="19:21" ht="15">
      <c r="S83"/>
      <c r="T83"/>
      <c r="U83"/>
    </row>
    <row r="84" spans="19:21" ht="15">
      <c r="S84"/>
      <c r="T84"/>
      <c r="U84"/>
    </row>
    <row r="85" spans="19:21" ht="15">
      <c r="S85"/>
      <c r="T85"/>
      <c r="U85"/>
    </row>
    <row r="86" spans="19:21" ht="15">
      <c r="S86"/>
      <c r="T86"/>
      <c r="U86"/>
    </row>
    <row r="87" spans="19:21" ht="15">
      <c r="S87"/>
      <c r="T87"/>
      <c r="U87"/>
    </row>
    <row r="88" spans="19:21" ht="15">
      <c r="S88"/>
      <c r="T88"/>
      <c r="U88"/>
    </row>
    <row r="89" spans="19:21" ht="15">
      <c r="S89"/>
      <c r="T89"/>
      <c r="U89"/>
    </row>
    <row r="90" spans="19:21" ht="15">
      <c r="S90"/>
      <c r="T90"/>
      <c r="U90"/>
    </row>
    <row r="91" spans="19:21" ht="15">
      <c r="S91"/>
      <c r="T91"/>
      <c r="U91"/>
    </row>
    <row r="92" spans="19:21" ht="15">
      <c r="S92"/>
      <c r="T92"/>
      <c r="U92"/>
    </row>
    <row r="93" spans="19:21" ht="15">
      <c r="S93"/>
      <c r="T93"/>
      <c r="U93"/>
    </row>
    <row r="94" spans="19:21" ht="15">
      <c r="S94"/>
      <c r="T94"/>
      <c r="U94"/>
    </row>
    <row r="95" spans="19:21" ht="15">
      <c r="S95"/>
      <c r="T95"/>
      <c r="U95"/>
    </row>
    <row r="96" spans="19:21" ht="15">
      <c r="S96"/>
      <c r="T96"/>
      <c r="U96"/>
    </row>
    <row r="97" spans="19:21" ht="15">
      <c r="S97"/>
      <c r="T97"/>
      <c r="U97"/>
    </row>
    <row r="98" spans="19:21" ht="15">
      <c r="S98"/>
      <c r="T98"/>
      <c r="U98"/>
    </row>
    <row r="99" spans="19:21" ht="15">
      <c r="S99"/>
      <c r="T99"/>
      <c r="U99"/>
    </row>
    <row r="100" spans="19:21" ht="15">
      <c r="S100"/>
      <c r="T100"/>
      <c r="U100"/>
    </row>
    <row r="101" spans="19:21" ht="15">
      <c r="S101"/>
      <c r="T101"/>
      <c r="U101"/>
    </row>
    <row r="102" spans="19:21" ht="15">
      <c r="S102"/>
      <c r="T102"/>
      <c r="U102"/>
    </row>
    <row r="103" spans="19:21" ht="15">
      <c r="S103"/>
      <c r="T103"/>
      <c r="U103"/>
    </row>
    <row r="104" spans="19:21" ht="15">
      <c r="S104"/>
      <c r="T104"/>
      <c r="U104"/>
    </row>
  </sheetData>
  <mergeCells count="6">
    <mergeCell ref="A1:U1"/>
    <mergeCell ref="D5:I5"/>
    <mergeCell ref="D6:I6"/>
    <mergeCell ref="T7:U7"/>
    <mergeCell ref="A10:Q10"/>
    <mergeCell ref="T10:U10"/>
  </mergeCells>
  <dataValidations count="1">
    <dataValidation type="list" allowBlank="1" showInputMessage="1" showErrorMessage="1" sqref="L19">
      <formula1>$T$13:$T$16</formula1>
    </dataValidation>
  </dataValidations>
  <pageMargins left="0.75" right="0.75" top="1" bottom="1" header="0.5" footer="0.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Introduction</vt:lpstr>
      <vt:lpstr>TD-HWST</vt:lpstr>
      <vt:lpstr>PF-HWST</vt:lpstr>
      <vt:lpstr>TD-WH-SD</vt:lpstr>
      <vt:lpstr>PF-WH-SD</vt:lpstr>
      <vt:lpstr>TD-WH-PA</vt:lpstr>
      <vt:lpstr>PF-WH-PA</vt:lpstr>
      <vt:lpstr>'PF-HWST'!Afdrukbereik</vt:lpstr>
      <vt:lpstr>'PF-WH-PA'!Afdrukbereik</vt:lpstr>
      <vt:lpstr>'PF-WH-SD'!Afdrukbereik</vt:lpstr>
      <vt:lpstr>'TD-HWST'!Afdrukbereik</vt:lpstr>
      <vt:lpstr>'TD-WH-PA'!Afdrukbereik</vt:lpstr>
      <vt:lpstr>'TD-WH-SD'!Afdrukbereik</vt:lpstr>
    </vt:vector>
  </TitlesOfParts>
  <Company>vAConsult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Procedures package water heater</dc:title>
  <dc:subject>Ecodesign / energy label</dc:subject>
  <dc:creator>GerardvA</dc:creator>
  <cp:keywords>GvA, vAConsult</cp:keywords>
  <cp:lastModifiedBy>Gerard</cp:lastModifiedBy>
  <cp:lastPrinted>2015-01-30T10:23:12Z</cp:lastPrinted>
  <dcterms:created xsi:type="dcterms:W3CDTF">2014-02-20T11:17:56Z</dcterms:created>
  <dcterms:modified xsi:type="dcterms:W3CDTF">2015-02-09T08:39:19Z</dcterms:modified>
  <cp:contentStatus>Final</cp:contentStatus>
</cp:coreProperties>
</file>